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50" windowWidth="21840" windowHeight="13230"/>
  </bookViews>
  <sheets>
    <sheet name="Sheet1" sheetId="1" r:id="rId1"/>
  </sheets>
  <definedNames>
    <definedName name="_xlnm.Print_Titles" localSheetId="0">Sheet1!$1:$5</definedName>
  </definedNames>
  <calcPr calcId="145621"/>
</workbook>
</file>

<file path=xl/calcChain.xml><?xml version="1.0" encoding="utf-8"?>
<calcChain xmlns="http://schemas.openxmlformats.org/spreadsheetml/2006/main">
  <c r="I19" i="1" l="1"/>
  <c r="H19" i="1"/>
  <c r="K7" i="1" l="1"/>
  <c r="K161" i="1"/>
  <c r="K159" i="1"/>
  <c r="K157" i="1"/>
  <c r="K149" i="1"/>
  <c r="K139" i="1"/>
  <c r="K137" i="1"/>
  <c r="K133" i="1"/>
  <c r="K131" i="1"/>
  <c r="K127" i="1"/>
  <c r="K121" i="1"/>
  <c r="K119" i="1"/>
  <c r="K117" i="1"/>
  <c r="K115" i="1"/>
  <c r="K113" i="1"/>
  <c r="K111" i="1"/>
  <c r="K103" i="1"/>
  <c r="K93" i="1"/>
  <c r="K91" i="1"/>
  <c r="K89" i="1"/>
  <c r="K83" i="1"/>
  <c r="K81" i="1"/>
  <c r="K71" i="1"/>
  <c r="K67" i="1"/>
  <c r="K65" i="1"/>
  <c r="K53" i="1"/>
  <c r="K51" i="1"/>
  <c r="K49" i="1"/>
  <c r="K47" i="1"/>
  <c r="K45" i="1"/>
  <c r="K41" i="1"/>
  <c r="K37" i="1"/>
  <c r="K31" i="1"/>
  <c r="K25" i="1"/>
  <c r="K23" i="1"/>
  <c r="K21" i="1"/>
  <c r="K17" i="1"/>
  <c r="K15" i="1"/>
  <c r="K13" i="1"/>
  <c r="K11" i="1"/>
  <c r="K9" i="1"/>
  <c r="G6" i="1"/>
  <c r="I161" i="1" l="1"/>
  <c r="H161" i="1"/>
  <c r="I159" i="1"/>
  <c r="H159" i="1"/>
  <c r="I157" i="1"/>
  <c r="H157" i="1"/>
  <c r="H153" i="1"/>
  <c r="H151" i="1"/>
  <c r="I149" i="1"/>
  <c r="H139" i="1"/>
  <c r="I137" i="1"/>
  <c r="I133" i="1"/>
  <c r="H133" i="1"/>
  <c r="H131" i="1"/>
  <c r="H129" i="1"/>
  <c r="H123" i="1"/>
  <c r="I121" i="1"/>
  <c r="H121" i="1"/>
  <c r="I119" i="1"/>
  <c r="H119" i="1"/>
  <c r="I117" i="1"/>
  <c r="H117" i="1"/>
  <c r="I115" i="1"/>
  <c r="I113" i="1"/>
  <c r="H109" i="1"/>
  <c r="H107" i="1"/>
  <c r="H105" i="1"/>
  <c r="H99" i="1"/>
  <c r="I93" i="1"/>
  <c r="H91" i="1"/>
  <c r="I89" i="1"/>
  <c r="H87" i="1"/>
  <c r="H83" i="1"/>
  <c r="H75" i="1"/>
  <c r="H73" i="1"/>
  <c r="H67" i="1"/>
  <c r="H65" i="1"/>
  <c r="H61" i="1"/>
  <c r="H57" i="1"/>
  <c r="I53" i="1"/>
  <c r="I51" i="1"/>
  <c r="I49" i="1"/>
  <c r="H49" i="1"/>
  <c r="H45" i="1"/>
  <c r="I41" i="1"/>
  <c r="H41" i="1"/>
  <c r="H33" i="1"/>
  <c r="I31" i="1"/>
  <c r="I25" i="1" l="1"/>
  <c r="J161" i="1"/>
  <c r="J159" i="1"/>
  <c r="J157" i="1"/>
  <c r="J155" i="1"/>
  <c r="K155" i="1" s="1"/>
  <c r="J153" i="1"/>
  <c r="K153" i="1" s="1"/>
  <c r="J151" i="1"/>
  <c r="K151" i="1" s="1"/>
  <c r="J149" i="1"/>
  <c r="J147" i="1"/>
  <c r="K147" i="1" s="1"/>
  <c r="J145" i="1"/>
  <c r="K145" i="1" s="1"/>
  <c r="J143" i="1"/>
  <c r="K143" i="1" s="1"/>
  <c r="J141" i="1"/>
  <c r="K141" i="1" s="1"/>
  <c r="J139" i="1"/>
  <c r="J137" i="1"/>
  <c r="J135" i="1"/>
  <c r="K135" i="1" s="1"/>
  <c r="J133" i="1"/>
  <c r="J131" i="1"/>
  <c r="J129" i="1"/>
  <c r="K129" i="1" s="1"/>
  <c r="J127" i="1"/>
  <c r="J125" i="1"/>
  <c r="K125" i="1" s="1"/>
  <c r="J123" i="1"/>
  <c r="K123" i="1" s="1"/>
  <c r="J121" i="1"/>
  <c r="J119" i="1"/>
  <c r="J117" i="1"/>
  <c r="J115" i="1"/>
  <c r="J113" i="1"/>
  <c r="J111" i="1"/>
  <c r="J109" i="1"/>
  <c r="K109" i="1" s="1"/>
  <c r="J107" i="1"/>
  <c r="K107" i="1" s="1"/>
  <c r="J105" i="1"/>
  <c r="K105" i="1" s="1"/>
  <c r="J103" i="1"/>
  <c r="J101" i="1"/>
  <c r="K101" i="1" s="1"/>
  <c r="J99" i="1"/>
  <c r="K99" i="1" s="1"/>
  <c r="J97" i="1"/>
  <c r="K97" i="1" s="1"/>
  <c r="J95" i="1"/>
  <c r="K95" i="1" s="1"/>
  <c r="J93" i="1"/>
  <c r="J91" i="1"/>
  <c r="J89" i="1"/>
  <c r="J87" i="1"/>
  <c r="K87" i="1" s="1"/>
  <c r="J85" i="1"/>
  <c r="K85" i="1" s="1"/>
  <c r="J83" i="1"/>
  <c r="J81" i="1"/>
  <c r="J79" i="1"/>
  <c r="K79" i="1" s="1"/>
  <c r="J77" i="1"/>
  <c r="K77" i="1" s="1"/>
  <c r="J75" i="1"/>
  <c r="K75" i="1" s="1"/>
  <c r="J73" i="1"/>
  <c r="K73" i="1" s="1"/>
  <c r="J71" i="1"/>
  <c r="J69" i="1"/>
  <c r="K69" i="1" s="1"/>
  <c r="J67" i="1"/>
  <c r="J65" i="1"/>
  <c r="J63" i="1"/>
  <c r="K63" i="1" s="1"/>
  <c r="J61" i="1"/>
  <c r="K61" i="1" s="1"/>
  <c r="J59" i="1"/>
  <c r="K59" i="1" s="1"/>
  <c r="J57" i="1"/>
  <c r="K57" i="1" s="1"/>
  <c r="J55" i="1"/>
  <c r="K55" i="1" s="1"/>
  <c r="J53" i="1"/>
  <c r="J51" i="1"/>
  <c r="J49" i="1"/>
  <c r="J47" i="1"/>
  <c r="J45" i="1"/>
  <c r="J43" i="1"/>
  <c r="K43" i="1" s="1"/>
  <c r="J41" i="1"/>
  <c r="J39" i="1"/>
  <c r="K39" i="1" s="1"/>
  <c r="J37" i="1"/>
  <c r="J35" i="1"/>
  <c r="K35" i="1" s="1"/>
  <c r="J33" i="1"/>
  <c r="K33" i="1" s="1"/>
  <c r="J31" i="1"/>
  <c r="J29" i="1"/>
  <c r="K29" i="1" s="1"/>
  <c r="J27" i="1"/>
  <c r="K27" i="1" s="1"/>
  <c r="H25" i="1"/>
  <c r="J25" i="1" s="1"/>
  <c r="H23" i="1" l="1"/>
  <c r="J23" i="1" s="1"/>
  <c r="H21" i="1"/>
  <c r="J21" i="1" s="1"/>
  <c r="J19" i="1" l="1"/>
  <c r="K19" i="1" s="1"/>
  <c r="J17" i="1"/>
  <c r="I15" i="1" l="1"/>
  <c r="H15" i="1"/>
  <c r="J15" i="1" l="1"/>
  <c r="H13" i="1" l="1"/>
  <c r="J13" i="1" s="1"/>
  <c r="H11" i="1"/>
  <c r="J11" i="1" s="1"/>
  <c r="J9" i="1"/>
  <c r="I7" i="1" l="1"/>
  <c r="I6" i="1" s="1"/>
  <c r="H7" i="1"/>
  <c r="H6" i="1" s="1"/>
  <c r="J7" i="1" l="1"/>
  <c r="J6" i="1" l="1"/>
  <c r="K6" i="1" s="1"/>
</calcChain>
</file>

<file path=xl/sharedStrings.xml><?xml version="1.0" encoding="utf-8"?>
<sst xmlns="http://schemas.openxmlformats.org/spreadsheetml/2006/main" count="483" uniqueCount="347">
  <si>
    <t>Municipio</t>
  </si>
  <si>
    <t>Adjuntas</t>
  </si>
  <si>
    <t>Aguada</t>
  </si>
  <si>
    <t>Barrio Pueblo, Capaéz, Garzas, Guayabo Dulce, Guayo, Guilarte, Juan González, Limaní, Pellejas, Portillo, Portugués, Saltillo, Tanamá, Vegas Arriba, Vegas Abajo, Yahuecas, Yayales</t>
  </si>
  <si>
    <t>Garzas Juncos, Juan Gónzalez, Las Cruces, Pellejas, Garzas Juncos, Comunidad Palomo, Sector Los Hernández, Limani, Guilarte Helechales</t>
  </si>
  <si>
    <t>Tanamá Comunal, Asociación Acueducto Reventón, Crucero</t>
  </si>
  <si>
    <t xml:space="preserve">Asomante, Atalaya, Barrio Pueblo, Carrizal, Cerro Gordo, Cruces, Espinar, Guanabano, Guaniquilla, Guayabo, Jaguey, Lagunas, Malpaso, Mamey, Marias, Naranjo, Piedras Blancas, Rio Grande, </t>
  </si>
  <si>
    <t>Proyecto Aguas, Jaguey Chiquito, Com. Gabino Negrón, Quebrada Larga, La Ceiba, Com. Aislada en Desarrollo, Com. Cerro Gordo Sector El Parque</t>
  </si>
  <si>
    <t>Aguadilla</t>
  </si>
  <si>
    <t xml:space="preserve">Aguacate, Arenales, Barrio Pueblo, Borinquen, Caimital Alto, Caimital bajo, Camaceyes, Ceiba Alta, Ceiba Baja, Corrales, Guerrero, Maleza Alta, Maleza Baja, Montaña, Palmar, Victoria </t>
  </si>
  <si>
    <t xml:space="preserve">Jardín del Atlántico </t>
  </si>
  <si>
    <t>Aguas Buenas</t>
  </si>
  <si>
    <t>Bairoa, Barrio Pueblo, Bayamoncito, Cagüitas, Jagüeyes, Juan Asencio, Mula, Mulita, Sonadora, Sumidero</t>
  </si>
  <si>
    <t>Aibonito</t>
  </si>
  <si>
    <t>Algarrobo, Asomante, Barrio Pueblo, Caonillas, Cuyón, Llanos, Pasto, Plata</t>
  </si>
  <si>
    <t>Cuyón</t>
  </si>
  <si>
    <t>Algarrobo Nuevo</t>
  </si>
  <si>
    <t>Añasco</t>
  </si>
  <si>
    <t>Añasco Arriba, Añasco Abajo, Barrio Pueblo, Caguabo, Caracol, Carreras, Casey Abajo, Casey Arriba, Cerro Gordo, Cidra, Corcobada, Dagüey, Espino, Hatillo, Humatas, Marias, Miraflores, Ovejas, Pinales, Playa, Quebrada Larga, Rio Cañas, Rio Arriba</t>
  </si>
  <si>
    <t xml:space="preserve">Miradero PWS (Miradero, Añasco, Ponce de León), Vista del Rio (Añasco), Mayagüez and Cabo Rojo Well Batteries (PWS 3283), Las Marias (PWS 3363) </t>
  </si>
  <si>
    <t>Acued Rural Hatillo Añasco, Pinales Arriba, Acued Daguey Ajies Arriba, Humatas Deep Water, Corcobada</t>
  </si>
  <si>
    <t>Arecibo</t>
  </si>
  <si>
    <t>Arenalejo, Arrozal, Barrio Pueblo, Cambalache, Carreras, Dominguito, Domingo Ruíz, Esperanza, Factor, Garrochales, Hato Abajo, Hato Arriba, Hato Viejo, Islote, Miraflores, Rio Arriba, Sabana Hoyos, Santana, Tanamá</t>
  </si>
  <si>
    <t>Arecibo Urbano, Ojo de Agua and Matadero Wells (PWS 2652), Rio Arriba (PWS 2842), Esperanza and Esperanza 2 Well (PWS 2792), Miraflores TWST, Santana 2 and Pérez Mayol Wells (PWS 2000), Sabana Hoyos TWST (PWS 2000), Roncador (PWS 3142), Barceloneta TWST, Viskase and Tiburones 2 Wells (PWS 2000)</t>
  </si>
  <si>
    <t>Florida Wells (PWS 2732), Garrochales Well (PWS 2782), Bajadero Wells (PWS 3222)</t>
  </si>
  <si>
    <t>Arrozal-Los Muertos</t>
  </si>
  <si>
    <t>Arroyo</t>
  </si>
  <si>
    <t>Ancones, Barrio Pueblo, Guásima, Palmas, Pitahaya, Yaurel</t>
  </si>
  <si>
    <t>Patillas (PWS 4835)</t>
  </si>
  <si>
    <t>Arroyo Wells (PWS 4154)</t>
  </si>
  <si>
    <t>Barceloneta</t>
  </si>
  <si>
    <t xml:space="preserve">Barrio Pueblo, Florida Afuera, Garrochales, Palmas Alta </t>
  </si>
  <si>
    <t>Barceloneta, Sabana Hoyos, Manatí  TWST, Viskase, Tiburones 2 and Manatí Wells (PWS 2000)</t>
  </si>
  <si>
    <t>Cimarrona, Sabana Pikes, and Fortuna Wells (PWS 2722), Florida Wells (PWS 2732)</t>
  </si>
  <si>
    <t>Barranquitas</t>
  </si>
  <si>
    <t>Barrancas, Barrio Pueblo, Cañabón, Helechal, Honduras, Palo Hincado, Quebrada Grande, Quebradillas</t>
  </si>
  <si>
    <t>La Boca (PWS 4945), Barranquitas Urbano, Helechal and Palo Hincado Wells (PWS 4605), Barrancas (PWS 4625), Orocovis (PWS 4044), Comrio Urbano (PWS 4705), Cedro Arriba (PWS 5517)</t>
  </si>
  <si>
    <t xml:space="preserve">Acued. Com. Bo. Quebradilla, Cañabón Abajo, AC Cañabón (Sector El Parque), </t>
  </si>
  <si>
    <t>Tabor, Barrancas Centro, AR Palmarito Cintrón, Los Muchos, Com. Doña Mayo (El Llano II), Helechal-Guayabo, La Tiza II</t>
  </si>
  <si>
    <t>Bayamón</t>
  </si>
  <si>
    <t>Barrio Pueblo, Buena Vista, Cerro Gordo, Dajaos, Guaraguao Abajo, Guaraguao Arriba, Hato Tejas, Juan Sánchez, Minillas, Nuevo, Pájaros, Santa Olaya</t>
  </si>
  <si>
    <t>Barrio Nuevo (PWS 5557), Bayamón TWST (PWS 2591), Los Filtros (Guaynabo) (PWS 2591), Enrique Ortega (PWS 2591)</t>
  </si>
  <si>
    <t>Cabo Rojo</t>
  </si>
  <si>
    <t>Bajura, Barrio Pueblo, Boquerón, Guanajibo, Llanos Costa, Llanos Tuna, Miradero, Monte Grande, Pedernales</t>
  </si>
  <si>
    <t>Miradero PWS (Miradero, Añasco, Ponce de León), Vista del Rio (Añasco), Mayagüez and Cabo Rojo Well Batteries (PWS 3283), Betances (PWS 3373)</t>
  </si>
  <si>
    <t>Caguas</t>
  </si>
  <si>
    <t xml:space="preserve">Bairoa, Barrio Pueblo, Beatriz, Borinquen, Cañabón, Cañaboncito, Rio Cañas, San Antonio, San Salvador, Tomás de Castro, Turabo </t>
  </si>
  <si>
    <t>Caguas Norte and Bairoa C Well (PWS5086), San Salvador (PWS 5396), Caguas Sur Urbano (PWS 5066), Los Filtros (Guaynabo) (PWS 2591), Farallón (PWS 4925), San Lorenzo (PWS 5106), Cidra Urbano and Ceiba Well (PWS 4695)</t>
  </si>
  <si>
    <t xml:space="preserve">Sector Lajitas, Borinquen-Praderas, Finca Mi Recreo, </t>
  </si>
  <si>
    <t>Camuy</t>
  </si>
  <si>
    <t>Abra Honda, barrio Pueblo, Camuy Arriba, Cibao, Ciénaga, Membrillo, Piedra Gorda, Puente, Puertos, Quebrada, Santiago, Yeguada, Zanja</t>
  </si>
  <si>
    <t>Quebrada-Camuy (PWS 2872), Quebradillas Norte (PWS 2682), Hatillo-Camuy (PWS 2662), Lares Urbano (PWS 2692)</t>
  </si>
  <si>
    <t>Cienaga 1&amp;2, Talavera 1 Wells (PWS 2862)</t>
  </si>
  <si>
    <t>Canóvanas</t>
  </si>
  <si>
    <t>Barrio Pueblo, Canóvanas, Cubuy, Hato Puerco, Lomas, Torecilla Alta</t>
  </si>
  <si>
    <t>Canóvanas Nueva(PWS2591), Cubuy (PWS 2611), Sergio Cuevas (PWS2591), Guzmán Arriba (PWS 5356)</t>
  </si>
  <si>
    <t>Carolina</t>
  </si>
  <si>
    <t>Barrazas, Barrio Pueblo, Buena Vista, Cacao, Cangrejo Arriba, Canovanillas, Carruzos, Cedro, Martin González, Sabana Abajo, San Antón, Santa Cruz, Trujillo Bajo</t>
  </si>
  <si>
    <t>Bayamón TWST(PWS2591), Sergio Cuevas (PWS 2591), Canóvanas Nuevo (PWS 2591)</t>
  </si>
  <si>
    <t>PLT. Municipal Carolina</t>
  </si>
  <si>
    <t>Sistema de Agua Dual Barraza</t>
  </si>
  <si>
    <t>Cataño</t>
  </si>
  <si>
    <t>Bayamón TWST (PWS2591)</t>
  </si>
  <si>
    <t>Cayey</t>
  </si>
  <si>
    <t>Barrio Pueblo, Beatriz, Cedro, Cercadillo, Culebra Alto, Culebra Bajo, Farallón, Guavate, Jajome Alto, Jajome Bajo, Lapa, Matón Abajo, Matón Arriba, Montellano, Pasto Viejo, Pedro Avila, Piedras, Quebrada Arriba, Rincón, Sumido, Toita, Vegas</t>
  </si>
  <si>
    <t>Bauza Wells (PWS 4555)</t>
  </si>
  <si>
    <t>Sector Pepe Hoyos, Vecinos Com. Luis Lebrón</t>
  </si>
  <si>
    <t>Asoc. Villas Guavate, Acued. Sect. La Piedra</t>
  </si>
  <si>
    <t>Culebras Alto (PWS 4665), Cayey Urbano (PWS 4635), Farallón (PWS 4925)</t>
  </si>
  <si>
    <t>Ceiba</t>
  </si>
  <si>
    <t>Barrio Pueblo, Chupacallos, Daguao, Guayacán, Machos, Quebrada Seca, Rio Abajo, Saco</t>
  </si>
  <si>
    <t>Rio Blanco and El Duque (Naguabo) (PWS5386), Fajardo Nueva (PWS 5306)</t>
  </si>
  <si>
    <t>Ciales</t>
  </si>
  <si>
    <t>Barrio Pueblo, Cialitos, Cordillera, Frontón, Hato Viejo, Jaguas, Pesas, Pozas, Toro Negro</t>
  </si>
  <si>
    <t>Frontón (PWS3020), Ciales Urbano (PWS3020), Pozas (PWS 3802), Las Delicias (PWS 3732), Manatí TWST and Manatí Wells (PWS 2000)</t>
  </si>
  <si>
    <t>Florida Wells (PWS 2732)</t>
  </si>
  <si>
    <t>Acued. Las Delicias</t>
  </si>
  <si>
    <t>Cumbre Arriba</t>
  </si>
  <si>
    <t>Cidra</t>
  </si>
  <si>
    <t>Arenas, Barrio Pueblo, Bayamón, Beatriz, Ceiba, Honduras, Montellano, Rabanal, Rincón, Rio Abajo, Salto, Sud, Toita</t>
  </si>
  <si>
    <t>Cidra Urbano and Ceiba Well (PWS 4695), Cayey Urbano (PWS 4635), Farallón (PWS 4925)</t>
  </si>
  <si>
    <t>Carrasquillo, Pelegrin Santo, Com. Aislada Almirante</t>
  </si>
  <si>
    <t>Coamo</t>
  </si>
  <si>
    <t>Coamo Urbano (Hayales) and Rio Chinchilla Well (PWS 3914), Orocovis (PWS 4044), Barranquitas Urbano and Helechal and Palo Hincado 1,2,3 Wells (PWS 4605)</t>
  </si>
  <si>
    <t>Barrio Pueblo, Coamo Arriba, Cuyón, Hayales, Los Llanos, Palmarejo, Pasto, Pedro García, Pulguillas, San Ildefonso, Santa Catalina</t>
  </si>
  <si>
    <t>Santa Isabel Wells (PWS 3904, 3844)</t>
  </si>
  <si>
    <t>La Cuesta</t>
  </si>
  <si>
    <t>Asoc. Res. San Diego, Coamo Arriba, Com. Monteria</t>
  </si>
  <si>
    <t>Comerio</t>
  </si>
  <si>
    <t>Barrio Pueblo, Cedrito, Cejas, Doña Elena, Naranjo, Palomas, Piñas, Rio Hondo, Vega Redonda</t>
  </si>
  <si>
    <t>Comerio Urbano (PWS 4705), Barranquitas Urbano and Helechal and Palo Hincado 1,2,3 Wells (PWS 4605), La Boca (PWS 4945) , Cidra Urbano and Ceiba Well (PWS 4695), Cedro Arriba (PWS 5517), Anones (PWS 5527)</t>
  </si>
  <si>
    <t>Palomas II, La Prieta Centro</t>
  </si>
  <si>
    <t>Com. Maisonet, Cedrito, Acued. Doña Elena (Los Pinos)</t>
  </si>
  <si>
    <t>Corozal</t>
  </si>
  <si>
    <t>Abras, Barrio Pueblo, Cibuco, Cuchillas, Dos Bocas, Magueyes, Maná, Negros, Padilla, Palmarejo, Palmarito, Palos Blancos, Pueblo</t>
  </si>
  <si>
    <t>Corozal Urbano (PWS 5487), Dorado TWST and Maguayo, Monserrate and Sabana Hoyos Wells (PWS 2000), Negros (PWS 5537), Orocovis (PWS 4044), Cedro Arriba (PWS 5517), La Virgencita and Vivoni Well (PWS 5627)</t>
  </si>
  <si>
    <t>Copar, Com. Eladio Andreu</t>
  </si>
  <si>
    <t>Culebra</t>
  </si>
  <si>
    <t>Barrio Pueblo, Flamenco, Fraile, Playa Sardina, San Isidro</t>
  </si>
  <si>
    <t>Rio Blanco and El Duque (PWS 5386)</t>
  </si>
  <si>
    <t>Dorado</t>
  </si>
  <si>
    <t xml:space="preserve"> Dorado TWST and Maguayo, Monserrate and Sabana Hoyos Wells (PWS 2000), Bayamón TWST (PWS 2591), La Virgencita and Vivoni Well (PWS 5627)</t>
  </si>
  <si>
    <t>Barrio Pueblo, Espinosa, Higuillar, Maguayo, Mameyal, Rio Lajas</t>
  </si>
  <si>
    <t>Fajardo</t>
  </si>
  <si>
    <t>Barrio Pueblo, Cabezas, Demajagua, Florencio, Naranjo, Quebrada Fajardo, Quebrada Vueltas, Rio Arriba, Sardinera</t>
  </si>
  <si>
    <t>Fajardo Nueva (PWS 5306)</t>
  </si>
  <si>
    <t>Juan Diego</t>
  </si>
  <si>
    <t>Florida</t>
  </si>
  <si>
    <t>Florida Adentro</t>
  </si>
  <si>
    <t>Manatí TWST and Manatí Wells (PWS 2000)</t>
  </si>
  <si>
    <t>Florida Wells (PWS 2732) and Montebello Wells (PWS 2942)</t>
  </si>
  <si>
    <t>Guánica</t>
  </si>
  <si>
    <t>Arena, Barrio Pueblo, Caño, Carenero, Ciénaga, Ensenada, Montalva, Susúa Baja</t>
  </si>
  <si>
    <t>Guánica Wells (PWS 4074,4374,4474,4484), Caños and Rio Loco Wells (PWS 4094, 4064)</t>
  </si>
  <si>
    <t>Guayama</t>
  </si>
  <si>
    <t>Algarrobo, Barrio Pueblo, Caimital, Carite, Carmen, Guamaní, Jobos, Machete, Palmas, Pozo Hondo</t>
  </si>
  <si>
    <t xml:space="preserve">Guayama Urbano and Hacienda Guamaní Well (PWS4745), Farallón (PWS 4925), Cayey Urbano (PWS 4635), Culebras Alto (PWS 4665) </t>
  </si>
  <si>
    <t>Villodas Well (PWS 4745)</t>
  </si>
  <si>
    <t>Los Barros</t>
  </si>
  <si>
    <t>Guayanilla</t>
  </si>
  <si>
    <t>Barrero, Barrio Pueblo, Boca, Cedro, Consejo, Indios, Jagua Pasto, Jaguas, Llano, Macaná, Magas, Pasto, Playa, Quebrada Honda, Quebradas, Rufina, Sierra Baja</t>
  </si>
  <si>
    <t>Jagua Pasto (PWS 4244), Yauco Urbano (Yauco) (PWS 4314), Peñuelas Urbano and Guayanés (Peñuelas) (PWS 4324), Malpaso (Peñuelas) (PWS 4464)</t>
  </si>
  <si>
    <t>Guayanilla and Deportivo Wells (PWS 4054, 4404), Guánica Wells (PWS 4074, 4374, 4474, 4484)</t>
  </si>
  <si>
    <t>Pelchas</t>
  </si>
  <si>
    <t>Guaynabo</t>
  </si>
  <si>
    <t>Barrio Pueblo, Camarones, Frailes, Guaraguao, Hato Nuevo, Mamey, Pueblo Viejo, Santa Rosa, Sonadora</t>
  </si>
  <si>
    <t>Los Filtros (Guaynabo) (PWS 2591), Bayamón TWST (PWS 2591), Aguas Buenas (Jagueyes) (PWS 5046)</t>
  </si>
  <si>
    <t>Gurabo</t>
  </si>
  <si>
    <t>Barrio Pueblo, Celada, Hato Nuevo, Jaguar, Mamey, Masa, Navarro, Quebrada Infierno, Rincón</t>
  </si>
  <si>
    <t>Los Vázquez</t>
  </si>
  <si>
    <t>Gurabo Urbano (PWS 5096), Caguas Norte (PWS 5086), Canóvanas Nueva (PWS 2591), Sergio Cuevas (PWS 2591)</t>
  </si>
  <si>
    <t>Hatillo</t>
  </si>
  <si>
    <t>Aibonito, Barrio Pueblo, Bayaney, Buena Vista, Campo Alegre, Capaez, Carrizales, Corcovado, Hatillo, Naranjito</t>
  </si>
  <si>
    <t>Hatillo-Camuy and Piedra Gorda Well (Camuy) (PWS 2662), Arecibo Urbano and Ojo de Agua and Matadero Wells (Arecibo) (PWS 2652), Esperanza and Esperanza 2 Well (Arecibo) (PWS 2792), Quebrada (Camuy) (PWS 2872)</t>
  </si>
  <si>
    <t>Campo Alegre and Shalom Wells (PWS 2882)</t>
  </si>
  <si>
    <t>Hormigueros</t>
  </si>
  <si>
    <t xml:space="preserve">Barrio Pueblo, Benavente, Guanajibo, Hormigueros, Jaguitas, Lavadero </t>
  </si>
  <si>
    <t>Miradero PWS (Miradero, Añasco, Ponce de León), Vista del Rio (Añasco), Mayagüez and Cabo Rojo Well Batteries (PWS 3283)</t>
  </si>
  <si>
    <t>Lavadero (PWS 3453)</t>
  </si>
  <si>
    <t>Humacao</t>
  </si>
  <si>
    <t xml:space="preserve">Anton Ruiz, Barrio Pueblo, Buena Vista, Candelero Abajo, Candelero Arriba, Cataño, Collores, Mabú, Mamabiche, Mariana, Punta Santiago, Rio Abajo, Tejas </t>
  </si>
  <si>
    <t>Humacao Urbano (PWS 5376), Rio Blanco and El Duque (PWS 5386)</t>
  </si>
  <si>
    <t>Isabela</t>
  </si>
  <si>
    <t xml:space="preserve"> Arenales Alto, Arenales Bajo, Bajura, Barrio Pueblo, Bejucos, Coto, Galateo Alto, Galateo Bajo, Guayabos, Guerrero, Jobos, Llanadas, Mora, Planas</t>
  </si>
  <si>
    <t>Isabela Urbano and Jobos (PWS 2672), Guajataca (PWS 3772), Rochas (PWS 3433)</t>
  </si>
  <si>
    <t>Jayuya</t>
  </si>
  <si>
    <t>Barrio Pueblo, Coabey, Collores, Jauca, Jayuya Abajo, Mameyes Arriba, Pica, Rio Grande, Saliente, Veguitas, Zamas</t>
  </si>
  <si>
    <t>Jayuya Urbano (PWS 2712), Mameyes Arriba (Limón) (PWS 3062), Canalizo (PWS 3212), Hogares Seguro (Ponce) (PWS 4514), Utuado Urbano (PWS 2708), La Pica (PWS 3042), Las Delicias (PWS 3732)</t>
  </si>
  <si>
    <t>Juana Diaz</t>
  </si>
  <si>
    <t>Toa Vaca + Reyes, Dayan and
Vertedero Wells
 (PWS 4664), Villalba Urbano (Jagueyes) (PWS 3924), Coto Laurel (Ponce) (PWS 4524)</t>
  </si>
  <si>
    <t>Aruz, Cintrona, Jacaguas and Rio Cañas Wells (PWS 3834, 4034, 4344), Santa Isabel Wells (PWS 3904, 3844)</t>
  </si>
  <si>
    <t xml:space="preserve">Amuelas, Barrio Pueblo, Callabo, Capitanejo, Cintrona, Collores,  Emajagual, Guayabal,Jacaguas, Lomas, Rio Cañas Abajo, Rio Cañas Arriba,  Sabana Llana, Tijeras </t>
  </si>
  <si>
    <t>Guaraguao, Portillo-Miramar</t>
  </si>
  <si>
    <t>Juncos</t>
  </si>
  <si>
    <t>Barrio Pueblo, Caimito, Ceiba Norte, Ceiba Sur, Gurabo Abajo, Gurabo arriba, Lirios, Mamey, Valenciano Abajo, Valenciano Arriba</t>
  </si>
  <si>
    <t xml:space="preserve">Juncos Urbano, Ceiba Sur and Colinas del Este Well (PWS 5166), Canóvanas Nueva (PWS 2591), Humacao Urbano (PWS 5376), San Lorenzo (PWS 5106), Gurabo Urbano (PWS 5096), Cubuy (PWS 2611) </t>
  </si>
  <si>
    <t>Lajas</t>
  </si>
  <si>
    <t>Barrio Pueblo, Candelaria, Costa, Lajas, Lajas Arriba, Llanos, Palmarejo, Parguera, Paris, Plata, Sabana Yegua, Santa Rosa</t>
  </si>
  <si>
    <t>Lajas (PWS 3343), Miradero PWS (Miradero, Añasco, Ponce de León), Vista del Rio (Añasco), Mayagüez and Cabo Rojo Well Batteries (PWS 3283)</t>
  </si>
  <si>
    <t>Rayo Plata (PWS 3573), Guánica Wells (PWS 4074, 4374, 4474, 4484)</t>
  </si>
  <si>
    <t>Lares</t>
  </si>
  <si>
    <t>Barrio Pueblo, Bartolo, Buenos Aires, Callejones, Espino, La Torre, Lares, Mirasol,Pezuela, Piletas, Pueblo, Rio Prieto</t>
  </si>
  <si>
    <t>Lares Urbano (PWS 2692), Lares Nueva (PWS 3872), Guajataca (PWS 3772), Indiera Alta (PWS 3232), Quebrada (Camuy) (PWS 2872), Santa Isabel (Utuado) (PWS 3712)</t>
  </si>
  <si>
    <t>Acued. Hacienda Planell, Acued. La Comunidad</t>
  </si>
  <si>
    <t>Lucas Lugo, Asoc. Pro Bienestar Magueyes, Vega Acevedo, Com. Las Cuarenta</t>
  </si>
  <si>
    <t>Las Marias</t>
  </si>
  <si>
    <t>Consumo Wells (PWS 3403)</t>
  </si>
  <si>
    <t>Alto Sano, Anones, Barrio Pueblo, Bucarabones, Buena Vista, Carrote, Chamorro, Espino, Furnias, Maravilla Este, Maravilla Norte, Maravilla Sur, Naranjales, Palma Escrita, Purísima Concepción, Río Cañas</t>
  </si>
  <si>
    <t>Sector Laguna</t>
  </si>
  <si>
    <t>Las Piedras</t>
  </si>
  <si>
    <t>Barrio Pueblo, Boquerón, Ceiba, Collores, El Río, Montones, Quebrada Arenas, Tejas</t>
  </si>
  <si>
    <t>Las Marias (PWS 3363), Maricao (PWS 3353), Bucarabones (PWS 3613), Lares Nueva (Espino) (PWS 3872)</t>
  </si>
  <si>
    <t xml:space="preserve">Rio Blanco and El Duque (Naguabo) (PWS 5386), Humacao Urbano (PWS 5376), Juncos Urbano, Ceiba Sur and Colinas del Este Well (PWS 5166), San Lorenzo (PWS 5106), </t>
  </si>
  <si>
    <t>Lijas, Cubuy-Marine</t>
  </si>
  <si>
    <t>Com. Asomante, Acued. Rural Asomante 2</t>
  </si>
  <si>
    <t>Loíza</t>
  </si>
  <si>
    <t>Barrio Pueblo, Canóvanas, Mediania Alta, Mediania Baja, Torrecilla Alta, Torecilla Baja</t>
  </si>
  <si>
    <t>Sergio Cuevas (PWS 2591), Canóvanas Nueva (PWS 2591)</t>
  </si>
  <si>
    <t>Finca Los García</t>
  </si>
  <si>
    <t>Luquillo</t>
  </si>
  <si>
    <t>Barrio Pueblo, Juan Martín, Mameyes I, Mata de Plátano, Pitahaya, Sabana</t>
  </si>
  <si>
    <t>Luquillo (Sabana) (PWS 5316), Fajardo Nueva (PWS 5306), El Yunque (PWS 5296)</t>
  </si>
  <si>
    <t>Manatí</t>
  </si>
  <si>
    <t>Bajura Adentro, Bajura Afuera, Barrio Pueblo, Coto Norte, Coto Sur, Rio Arriba Poniente, Rio Arriba Saliente, Tierras Nuevas Poniente, Tierras Nuevas Salientes</t>
  </si>
  <si>
    <t>Manatí TWST and Manatí Wells (PWS 2000), Barceloneta TWST and Viskase and Tiburones 2 Wells (PWS 2000), Vega Baja TWST, Vega Baja Urbano, Algarrobo and Vega Baja Wells (PWS 2000)</t>
  </si>
  <si>
    <t>Florida Wells (PWS 2732), Montebello Wells (PWS 2942)</t>
  </si>
  <si>
    <t>Maricao</t>
  </si>
  <si>
    <t>Barrio Pueblo, Bucarabones, Indiera Alta, Indiera Baja, Indiera Fria, Maricao Afuera, Montoso</t>
  </si>
  <si>
    <t>Maricao (PWS 3353), Monte del Estado (PWS 3523), Indiera Alta (PWS 3232), Bucarabones (PWS 3613), Rio Prieto (Duey) (PWS 4234)</t>
  </si>
  <si>
    <t>Llanadas</t>
  </si>
  <si>
    <t>Maunabo</t>
  </si>
  <si>
    <t>Barrio Pueblo, Calzada, Emajagua, Lizas, Matuyas Alto, Matuyas Bajo, Palo Seco, Quebrada Arenas, Talante, Tumbao</t>
  </si>
  <si>
    <t>Matuyas (PWS 4825), Liza and Bordaleza, San Pedro, Calzada and Urbano 1 Wells (PWS 4815), Patillas (PWS 4835)</t>
  </si>
  <si>
    <t>Quebrada Arenas, Talante, Sistema de Agua Matuyas Bajo</t>
  </si>
  <si>
    <t>Mayagüez</t>
  </si>
  <si>
    <t>Miradero PWS (Miradero, Añasco, Ponce de León), Vista del Rio (Añasco), Mayagüez and Cabo Rojo Well Batteries (PWS 3283), Las Marias (PWS 3363)</t>
  </si>
  <si>
    <t xml:space="preserve">Algarrobos, Barrio Pueblo, Bateyes, Guanajibo, Juan Alonso, Leguisamo, Limón, Mayagüez Arriba, Miradero, Montoso, Naranjales, Quebrada Grande, Quemado, Rio Cañas, Rio Hondo, Rosario, Sábalos, Sabanetas </t>
  </si>
  <si>
    <t>Moca</t>
  </si>
  <si>
    <t xml:space="preserve">Aceitunas, Barrio Pueblo, Capa, Centro, Cerro Gordo, Cruz, Cuchillas, Marias, Naranjo, Plata, Rocha, Voladoras </t>
  </si>
  <si>
    <t>Aguadilla Nueva, Culebrinas, Ramey and well battery (PWS 3293),  Miradero PWS (Miradero, Añasco, Ponce de León), Vista del Rio (Añasco), Mayagüez and Cabo Rojo Well Batteries (PWS 3283), Rochas (PWS 3433)</t>
  </si>
  <si>
    <t>Plata, Ramón Valentín and Naranjo Wells (PWS 3296, 3295, 3399)</t>
  </si>
  <si>
    <t>Morovis</t>
  </si>
  <si>
    <t>Rio Grande</t>
  </si>
  <si>
    <t>Barahona, Barrio Pueblo, Cuchilla, Fránquez, Monte Llano, Morovis Norte, Morovis Sur, Pasto, Perchas, Rio Grande, San Lorenzo, Torrecillas, Unibón, Vaga</t>
  </si>
  <si>
    <t>Morovis Urbano and Morovis Sur (PWS 2762), Orocovis (PWS 4044), Ciales Urbano (Cordillera) (PWS 3020), Sanamuertos (PWS 3022), Manatí TWST and Manatí Wells (PWS 2000), Vega Baja TWST, Vega Baja Urbano, Algarrobo and Vega Baja Wells (PWS 2000)</t>
  </si>
  <si>
    <t>Almirante Norte and Franquez Wells (PWS 3722)</t>
  </si>
  <si>
    <t>Naguabo</t>
  </si>
  <si>
    <t>Barrio Pueblo, Daguao, Duque, Húcares, Maizales, Mariana, Peña Pobre, Río, Rio Blanco, Santiago y Lima,  (Naguabo)</t>
  </si>
  <si>
    <t>Asoc. Pro Desarrollo Comunal, Com. Rancho Grande, Acued. Com. El Duque, Acued. Lomas del Viento-Maizales</t>
  </si>
  <si>
    <t xml:space="preserve">Maizales (PWS 2611), Rio Blanco and El Duque (PWS 5386), Fajardo Nueva (Fajardo)(PWS 5306)
</t>
  </si>
  <si>
    <t>Naranjito</t>
  </si>
  <si>
    <t xml:space="preserve">Achiote, Anones, Barrio Pueblo, Cedro Abajo, Cedro Arriba, Guadiana, Lomas, Nuevo </t>
  </si>
  <si>
    <t>Anones (PWS 5527), Cedro Arriba (PWS 5517),  Enrique Ortega (PWS 2591), Negros (PWS 5537), La virgencita and Vivoni Well (PWS 5627)</t>
  </si>
  <si>
    <t>Acued. Com. San José, Com. La Gallera</t>
  </si>
  <si>
    <t xml:space="preserve">Com. Anones Maya, Anones Centro I, Feijo, Lolo Padilla, Las Cruces, Com. Nieves Sánchez, </t>
  </si>
  <si>
    <t>Orocovis</t>
  </si>
  <si>
    <t>Ala de la Piedra, Barrio Pueblo, Barros, Bauta Abajo, Bauta Arriba, Bermejales, Botijas, Cacaos, Collores, Damián Abajo, Damián Arriba, Gato, Mata de Cañas, Orocovis, Pellejas, Sabana, Saltos</t>
  </si>
  <si>
    <t>Orocovis (PWS 4044), Matrullas (PWS 4564), Sanamuertos (PWS 3022), La Julita (PWS 3984), Aceitunas (Villalba) (PWS 4654), Barrancas (PWS 4625)</t>
  </si>
  <si>
    <t>Fca. Geraldo Pagán, Com. Sabana, Pellejas-Gallera I, Pellejas II, El Perico II, Damian Arriba, Acued. Taita, Com. Saltos Cabra, Corp. Saltos Pellejas, Santo Tomás de Aquino</t>
  </si>
  <si>
    <t>Patillas</t>
  </si>
  <si>
    <t>Apeadero, Bajo, Barrio Pueblo, Cacao Alto, Cacao Bajo, Eqozcue, Guardarraya, Jacaboa, Jagual, Mamey, Marín, Mulas, Muñoz Rivera, Pollos, Quebrada Arriba, Rios</t>
  </si>
  <si>
    <t>Patillas (PWS 4835), Farallón (PWS 4925)</t>
  </si>
  <si>
    <t>Jacaboa Wells (PWS 4845)</t>
  </si>
  <si>
    <t>Mulas, Bo. Real, Bo. Quebrada Arriba, Los Barros Marin, Apeadero, Guardarraya</t>
  </si>
  <si>
    <t>Mamey, Bo. Jacaboa-Higuero, Com. Jagual, Acued. Machuchal, Mulas Sector Sofia, Marin-Sect Betancourt</t>
  </si>
  <si>
    <t>Peñuelas</t>
  </si>
  <si>
    <t xml:space="preserve">Barreal, Barrio Pueblo, Coto, Cuebas, Encarnación, Jaguas, Macaná, Quebrada Ceiba, Rucio, Santo Domingo, Tallaboa Alta, Tallaboa Poniente, Tallaboa Saliente </t>
  </si>
  <si>
    <t>Peñuelas Urbano and Guayanés (PWS 4324), Jagua Ceiba (PWS 4624), Rucio (PWS 4614), Malpaso (PWS 4464), Ponce Nueva (Magueyes), Ponce Vieja (Portugués) and GW Wells (PWS 3824)</t>
  </si>
  <si>
    <t>Saltillos Vacas Well (PWS 4134), Guayanilla and Deportivo Wells (PWS 4054, 4404)</t>
  </si>
  <si>
    <t>Maltillo, Soplaera, Corp. Pro Salud y Mejora, Pandura, Acd. Com. Bo. Rucio (ACBRI), Corea Metralla, Comité Residentes Sec. Belleza</t>
  </si>
  <si>
    <t>Corozal, La Gelpa</t>
  </si>
  <si>
    <t>Ponce</t>
  </si>
  <si>
    <t>Anón, Bucaná, Canas, Canas Urbano, Capitanejo, Cerillos, Coto Laurel, Cuarto, Guaraguao, Machuelo Abajo, Machuelo Arriba, Magueyes, Magueyes Urbano, Maragüez, Marueño, Monte Llano, Playa, Portugués, Portugués Urbano, Primero, Quebrada Limón, Quinto, Real, Sabanetas, San Antón, San Patricio, Segundo, Sexto, Tercero, Tibes, Vayas</t>
  </si>
  <si>
    <t xml:space="preserve">Ponce Nueva (Magueyes), Ponce Vieja (Portugués) and Restaurada Battery, Camino del Sur, Atómica, Blasini, Alhambra Nuevo, Ramos Antonini, Arjona, and Matias Wells (PWS 3824), Coto Laurel (PWS 4524), Guaraguao (PWS 4114), Hogares Seguros (PWS 4514), Real Anón (PWS 4454), Tibes (PWS 4754), La Pica (PWS 3042), Peñuelas Urbano and Guayanés (PWS 4324) </t>
  </si>
  <si>
    <t>Aruz, Cintrona, Jacaguas and Rio Cañas Wells (PWS 3834, 4034, 4344), Cerrillo Spring, Febles, Santa María, Valle Verde, Alhambra Nuevo 2, and Costa Caribe (PWS 4634)</t>
  </si>
  <si>
    <t>Las Mesas, Asoc. Civica Cultural Socioeco, Servicio de Agua, El Tesoro, Com. Cesario, Acued. La Carmelita</t>
  </si>
  <si>
    <t>Bo. Monte Llanos, La Yuca, Perla del Sur Ponce Darlington, Acued. Comunal Rio Chiquito, Asoc. Civica Pastillo Tibes, Los Crotos, Estancias del Madrigal</t>
  </si>
  <si>
    <t>Quebradillas</t>
  </si>
  <si>
    <t>Barrio Pueblo, Cacao, Charcas, Cocos, Guajataca, San Antonio, San José, Terranova</t>
  </si>
  <si>
    <t>Quebradillas Norte and Quebradillas wells (PWS 2682)</t>
  </si>
  <si>
    <t>Cienaga 1,2 and Talavera 1 Wells(PWS 2862)</t>
  </si>
  <si>
    <t>Rincón</t>
  </si>
  <si>
    <t>Atalaya, Barrero, Barrio Pueblo, Calvache, Cruces, Ensenada, Jaguey, Puntas, Rio Grande</t>
  </si>
  <si>
    <t>Aguadilla Nueva, Culebrinas, Ramey, well battery (PWS 3293), Miradero PWS (Miradero, Añasco, Ponce de León), Vista del Rio (Añasco), Mayagüez and Cabo Rojo Well Batteries (PWS 3283)</t>
  </si>
  <si>
    <t>Barrio Pueblo, Ciénaga Alta, Ciénaga Baja, Guzmán Abajo, Guzmán Arriba, Herreras, Jimenez, Mameyes, Zarzal</t>
  </si>
  <si>
    <t>Guzmán Arriba (PWS 5356), El Yunque (PWS 5296), Jimenez Superficial System (PWS 5336), Fajardo-Morovis Nueva (PWS 5486), Luquillo (PWS 5316)</t>
  </si>
  <si>
    <t>Barcelona</t>
  </si>
  <si>
    <t>Sabana Grande</t>
  </si>
  <si>
    <t xml:space="preserve">Barrio Pueblo, Machuchal, Rayo, Rincón, Santana, Susúa, Tabonuco, Torre </t>
  </si>
  <si>
    <t>Rayo Plata (PWS 3573), Guánica Wells (PWS 4074,4374, 4474, 4484), Caños and Rio Loco Wells (PWS 4094, 4064)</t>
  </si>
  <si>
    <t>Sabana Grande and Máginas (PWS 3333), La Máquina (PWS 3593), Monte del Estado (PWS 3523)</t>
  </si>
  <si>
    <t>Salinas</t>
  </si>
  <si>
    <t>Aguirre, Barrio Pueblo, Lapa, Palmas, Quebrada Yeguas, Rio Jueyes</t>
  </si>
  <si>
    <t>Guayama Urbano and Hacienda Guamaní Well (Guayama) (PWS4745), Culebras Alto (Cayey) (PWS 4665)</t>
  </si>
  <si>
    <t>Santa Isabel Wells (PWS 3904, 3844), Villodas Well (PWS 4745), Texidor, Las Mareas, and Coco Wells (PWS 4885), Bauza Wells (PWS 4555)</t>
  </si>
  <si>
    <t>Corp. Azucarera Aguirre</t>
  </si>
  <si>
    <t>San Germán</t>
  </si>
  <si>
    <t>San Germán and Real and Providencia Wells (PWS 3323), Caín Alto (Guamá) (PWS 3533), La Máquina (PWS 3593), Sabana Grande and Máginas (PWS 3333), Lajas (PWS 3343), Maricao (PWS 3353)</t>
  </si>
  <si>
    <t>Ancones, Barrio Pueblo, Caín Alto, Caín Bajo, Cotuí, Duey Bajo, Guamá, Hoconuco Alto, Hoconuco Bajo, Maresúa, Minillas, Retiro, Rosario Alto, Rosario Bajo, Rosario Peñón, Sabana Eneas, Sabana Grande Abajo, Tuna</t>
  </si>
  <si>
    <t>Pedregal Well (PWS 3633), Capriles Well (PWS 3555), Duey I, II (PWS 3553), Quiñones and El Japonés Wells (PWS 3425)</t>
  </si>
  <si>
    <t>Periche, Com. Rio Piedras, Com. Mendez</t>
  </si>
  <si>
    <t>Lomas de Santa Marta</t>
  </si>
  <si>
    <t>San Juan</t>
  </si>
  <si>
    <t>Caimito, Cupey, El Cinco, Gob Piñero, Hato Rey Central, Hato Rey Norte, Hato Rey Sur, Monacillo, Monacillo Urbano Pueblo, Puerto Nuevo, Quebrada Arenas, Sabana Llana Norte, Sabana Llana Sur, San Juan Antiguo, Santurce, Tortugo, Universidad</t>
  </si>
  <si>
    <t>Bayamón TWST (PWS 2591), Sergio Cuevas (PWS 2591), Los Filtros (Guaynabo) (PWS 2591)</t>
  </si>
  <si>
    <t>San Lorenzo</t>
  </si>
  <si>
    <t>Barrio Pueblo, Cayaguas, Cerro Gordo, Espino, Florida, Hato, Jagual, Quebrada Arenas, Quebrada Honda, Quebrada, Quemados</t>
  </si>
  <si>
    <t>Macanea-Espino, Acued. Comunidad 18, Acued. Com. EDEM, Com. Emmanuelli</t>
  </si>
  <si>
    <t>San Lorenzo (Cedro Grande) (PWS 5106), Jagual (PWS 5416), Espino (PWS 5136), Juncos Urbano, Ceiba Sur and Colinas del Este Well (PWS 5166)</t>
  </si>
  <si>
    <t>San Sebastián</t>
  </si>
  <si>
    <t>Aibonito, Alto Sano, Bahomamey, Barrio Pueblo, Calabazas, Cibao, Cidral, Culebrinas, Eneas, Guacio, Guajataca, Guatemala, Hato Arriba, Hoya Mala, Juncal, Magos, Mirabales, Perchas I, Perchas II, Piedras Blancas, Pozas, Robles, Salto, Sonador</t>
  </si>
  <si>
    <t>Wilfredo Valentín Well(PWS 3435), Plata, Ramón Valentín and Naranjo Wells (PWS 3296, 3295, 3399)</t>
  </si>
  <si>
    <t>Sonador II, Acued. Rural Guacio</t>
  </si>
  <si>
    <t>San Sebastián (PWS 3303), Perchas (PWS 3443), Guajataca (PWS 3772), Lares Nueva (Espino) (PWS 3872)</t>
  </si>
  <si>
    <t>Santa Isabel</t>
  </si>
  <si>
    <t>Barrio Pueblo, Boca Velázquez, Descalabrado, Felicia I, Felicia II, Jauca I, Jauca II, Playa</t>
  </si>
  <si>
    <t>Toa Alta</t>
  </si>
  <si>
    <t>Barrio Pueblo, Contorno, Galateo, Mucarabones, Ortíz, Piñas, Quebrada Arenas, Quebrada Cruz, Rio Lajas</t>
  </si>
  <si>
    <t>Enrique Ortega (PWS 2591), Bayamón TWST (PWS 2591), La Virgencita and Vivoni Well (PWS 5627)</t>
  </si>
  <si>
    <t>Toa Baja</t>
  </si>
  <si>
    <t>Barrio Pueblo, Candelaria, Media Luna, Palo Seco, Sabana Seca</t>
  </si>
  <si>
    <t>Trujillo Alto</t>
  </si>
  <si>
    <t>Barrio Pueblo, Carraizo, Cuevas, Dos Bocas, La Gloria, Quebrada Grande, Quebrada Negrito, Saint Just</t>
  </si>
  <si>
    <t>Sergio Cuevas (PWS 2591)</t>
  </si>
  <si>
    <t>Utuado</t>
  </si>
  <si>
    <t>Don Alonso, Angeles, Arena, Barrio Pueblo, Caguana, Caniaco, Caonilla Abajo, Caonilla Arriba, Consejo, Don Alonso, Guánico, Las Palmas, Limón, Mameyes Abajo, Paso Palma, Rio Abajo, Roncador, Sabana Grande, Salto Abajo, Salto Arriba, Santa Isabel, Santa Rosa, Tetuán, Vivi Abajo, Vivi Arriba</t>
  </si>
  <si>
    <t>Utuado (Angeles) Urbano (PWS 2708), Roncador (PWS 3142), Mameyes Abajo (PWS 3122), Sabana Grande (Utuado) (PWS 3192), Santa Isabel (Utuado) (PWS 3712), Jayuya Urbano (PWS 2712), Rio Arriba (PWS 2842), Quebrada (Camuy) (PWS 2872), Frontón (PWS 3020), La Pica and La Mocha Wells (PWS 3042), Mameyes Arriba (Limón) (PWS 3062), Canalizo (PWS 3212)</t>
  </si>
  <si>
    <t>Vivi Abajo, Acued. La Grama, Hacienda Rullan, Com. Chorreras, La Cascada Milagrosa, Tim Rivera Casellas, Sist. Rural Graulau, Veguitas, Saltos Caguana</t>
  </si>
  <si>
    <t>Finca William Lugo, Finca Carbonell</t>
  </si>
  <si>
    <t xml:space="preserve">Vega Alta </t>
  </si>
  <si>
    <t>Bajura, Barrio Pueblo, Candelaria, Cienegueta, Espinosa, Maricao, Mavilla, Sabana</t>
  </si>
  <si>
    <t>Dorado TWST and Maguayo, Monserrate, Sabana Hoyos Wells(PWS2000), Morovis Urbano and Morovis Sur (PWS 2762), Almirante Sur (PWS 2982), Negros (PWS 5537)</t>
  </si>
  <si>
    <t>Vega Baja</t>
  </si>
  <si>
    <t>Algarrobo, Almirante Norte, Almirante Sur, Barrio Pueblo, Cabo Caribe, Ceiba, Cibuco, Puerto Nuevo, Pugnado Adentro, Pugnado Afuera, Quebrada Arenas, Rio Abajo, Rio Arriba, Yeguada</t>
  </si>
  <si>
    <t>Almirante Sur (PWS 2982), Almirante Sur (PWS 2982), Vega Baja TWST and Vega Baja Urbano, Algarrobo and Vega Baja Wells (PWS 2000), Dorado TWST and Maguayo, Monserrate and Sabana Hoyos Wells (PWS 2000), Manatí TWST and Manatí Wells (PWS 2000)</t>
  </si>
  <si>
    <t>Pugnado Wells (PWS 2972), Almirante Norte and Franquez Wells (PWS 3722), Alturas and Villa Pinares Wells (PWS 3842)</t>
  </si>
  <si>
    <t>Vieques</t>
  </si>
  <si>
    <t>Barrio Pueblo (Isabel II), Florida, Mosquito, Puerto Ferro, Puerto Real, Punta Arenas</t>
  </si>
  <si>
    <t>Villalba</t>
  </si>
  <si>
    <t>Barrio Pueblo, Caonillas Abajo, Caonillas Arriba, Hato Puerco Abajo, Hato Puerco Arriba, Vacas, Villalba Abajo, Villalba Arriba</t>
  </si>
  <si>
    <t>Dajao, Cespedes and Sierrita Wells (PWS 4504), Santa Isabel Wells (PWS 3904, 3844)</t>
  </si>
  <si>
    <t>Villalba Urbano (Jagueyes) (PWS 3924), La Julita (PWS 3984), Aceitunas (PWS 4654), Toa Vaca and Reyes, Dayan and Vertedero Wells (PWS 4664), Apeadero (PWS 3944), Orocovis (PWS 4044)</t>
  </si>
  <si>
    <t>La Julita, Villa Blanca, Vacas II, Vacas III, Vista Alegre, Sierrita, Aceituna I, Aceituna II, El Yumiri, Aceituna III</t>
  </si>
  <si>
    <t>Sierrita-Caonillas</t>
  </si>
  <si>
    <t>Yabucoa</t>
  </si>
  <si>
    <t>Aguacate, Barrio Pueblo, Calabazas, Camino Nuevo, Guayabotas, Jácana, Juan Martin, Limones, Playa, Tejas</t>
  </si>
  <si>
    <t>Guayabota (PWS 5186), Yabucoa (La Pica) (PWS 5196), Rio Blanco and El Duque (PWS 5386),  Liza and Bordaleza, San Pedro, Calzada and Urbano 1 Wells (PWS 4815)</t>
  </si>
  <si>
    <t>Yabucoa Wells (PWS 5206)</t>
  </si>
  <si>
    <t>Acued. Bo. Guayabota, Acued. Rural Sect. El Veinte, Acued. Jacanas Piedras Blancas 2</t>
  </si>
  <si>
    <t>Acued. Rural de Tejas, Acued. Jacanas Piedras Blancas I, Sodoma, Calabazas Arriba, Asociacion Vecinos, Jacanas Sur</t>
  </si>
  <si>
    <t>Yauco</t>
  </si>
  <si>
    <t>Aguas Blancas, Algarrobo, Almácigo Alto, Almácigo Bajo, Barina, Barrio Pueblo, Caimito, Collores, Diego Hernández, Duey, Frailes, Jacana, Naranjo, Quebradas, Rancheras, Rio Prieto, Rubias, Sierra Alta, Susúa Alta, Susúa Baja, Vegas</t>
  </si>
  <si>
    <t>Caños and Rio Loco Wells (PWS 4094, 4064), Guánica Wells (PWS 4074, 4374, 4474, 4484)</t>
  </si>
  <si>
    <t>Yauco Urbano (PWS 4314), Rio Prieto (Duey) (PWS 4234), Rancheras (PWS 4334)</t>
  </si>
  <si>
    <t>Bo. Rubias, La Montaña, Cerrote, La Jurada, Guaraguao, sistema de Agua Cacao</t>
  </si>
  <si>
    <t>Mogote</t>
  </si>
  <si>
    <t>Adjuntas Urbano (Nueva) (PWS 4584), Adjuntas Vieja (Olimpia) (PWS 4204), Guilarte (PWS 4494), Tanamá (PWS 4164), Indiera Alta (Maricao) (PWS 3232), Guaraguao (Ponce) (PWS 4114), La Pica (Utuado) (PWS 3042), Santa Isabel (Utuado) (PWS 3712)</t>
  </si>
  <si>
    <t>Aguadilla Nueva, Culebrinas, Ramey and well battery (PWS 3293),  Miradero PWS (Miradero, Añasco, Ponce de León), Vista del Rio (Añasco), Mayagüez and Cabo Rojo Well Batteries (PWS 3283)</t>
  </si>
  <si>
    <t>Aguadilla Nueva, Culebrinas, Ramey, well battery (PWS 3293), Isabela and Jobos (PWS 2672)</t>
  </si>
  <si>
    <t>Aibonito La Plata Nuevo,  Aibonito Urbano and GW Wells (PWS 4545)</t>
  </si>
  <si>
    <t>Aguas Buenas (Jagueyes) (PWS 5046), Minillas and Corujas Well (PWS 5046), Los Filtros (Guaynabo) (PWS 2591), Barrio Nuevo (Bayamón) (PWS 5557), Comerio Urbano (Comerio) (PWS 4705), Cidra Urbano (Cidra) and Ceiba Well (PWS 4695)</t>
  </si>
  <si>
    <t>Santa Isabel Wells (PWS 3904, 3844), Texidor, Las Mareas and Coco Wells (PWS 4885), Bauza Wells (PWS 4555)</t>
  </si>
  <si>
    <t>Barrio Pueblo, Palmas</t>
  </si>
  <si>
    <t>PRASA SYSTEMS</t>
  </si>
  <si>
    <t>Total Population served, in thousands</t>
  </si>
  <si>
    <t>TOTAL</t>
  </si>
  <si>
    <t>Public- supply water delivery by PRASA, in Mgal/d</t>
  </si>
  <si>
    <t>Total public-supply water deliveries, in Mgal/d</t>
  </si>
  <si>
    <t>TOTAL PUBLIC-SUPPLY WATER DELIVERY, Mgal/d</t>
  </si>
  <si>
    <t>N/A</t>
  </si>
  <si>
    <t>Public- supply water delivery by non- PRASA, in Mgal/d</t>
  </si>
  <si>
    <t>NON-PRASA SYSTEMS</t>
  </si>
  <si>
    <t>Ward ("Barrio") served</t>
  </si>
  <si>
    <t>SW public-supply water and GW associated</t>
  </si>
  <si>
    <t>GW public-supply water system</t>
  </si>
  <si>
    <t>SW public-supply water</t>
  </si>
  <si>
    <t>Per capita delivery, in gal/d per person</t>
  </si>
  <si>
    <t>Asoc. Vecino Sector Oquendo, Los Diaz, Quemado I Sec Los Ortiz, La Cuchilla, Acued. Comunal Sec. Manuel Diaz, Quemados II Sec Vicente, Corporación Sec Cantera, Com. Sector Los Gomez, El Cerro</t>
  </si>
  <si>
    <t xml:space="preserve">Las Corujas, Com. Madriguera, Bayamoncito, Mulitas Centro, Sector Tiza, Juan Asencio, Las Torres Andino, Acueducto Comunal El Llano, Com. Rivera </t>
  </si>
  <si>
    <t>Com. Casa de Piedra, Parc. Nuevas Cañaboncito Acued, Acued. Rural Turabo Arriba, Los Velázquez, Sector Lozada y Pozo Dulce, Asoc. Dueños El Paraiso, Usuarios Pozo Profundo, Piñas-Beatriz II, la Unión, Finca Mi Recreo, Acued. Com. Sector La Sierra, Buenos Aires, El Manatial, Pozo de Agua, Com. Villa Vigia, Caguas Real, Hacienda El Rey, Asoc. Res. Plamas del Turabo, Acued. Villas de Oro</t>
  </si>
  <si>
    <t>Alturas de Piza, Zamas, Santa Rosa, Alturas de Collores, Santa Barbara, Vegüitas Gripinas, Santa Barbara II)</t>
  </si>
  <si>
    <t>Damián Abajo, Com. Cacao-La Sapia, Com. El Frio</t>
  </si>
  <si>
    <t>[Source: U.S. Geological Survey, Caribbean Water Science Center; PRASA, Puerto Rico Aqueduct and Sewer Authority;  PWS, public water supply; TWST, treated water storage tank; Mgal/d, million gallons per day; gal/d; gallons per day; sw, surface water; gw, groundwater]</t>
  </si>
  <si>
    <t>Appendix 1:  Estimated public-supply water deliveries, population served and per capita deliveries in Puerto Rico by ward and municipio, 2010</t>
  </si>
  <si>
    <t>Maná I, Com. Palmarito Centro, Maná III, Com. Divisoria, Com. Sector La Riviera, Com. Maná Sector Frank Lozada</t>
  </si>
  <si>
    <t>Saltillos Vacas (PWS 4134)</t>
  </si>
  <si>
    <t>Santa Rosa and Los Reyes Wells (PWS 5607 )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</si>
</sst>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000_);_(* \(#,##0.000\);_(* &quot;-&quot;??_);_(@_)"/>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theme="1"/>
      <name val="Arial"/>
      <family val="2"/>
    </font>
    <font>
      <sz val="8"/>
      <color theme="1"/>
      <name val="Arial"/>
      <family val="2"/>
    </font>
    <font>
      <b/>
      <sz val="10"/>
      <color theme="1"/>
      <name val="Arial"/>
      <family val="2"/>
    </font>
    <font>
      <sz val="10"/>
      <color theme="1"/>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21239">
    <xf numFmtId="0" fontId="0" fillId="0" borderId="0"/>
    <xf numFmtId="0" fontId="3" fillId="0" borderId="0" applyNumberForma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8" applyNumberFormat="0" applyAlignment="0" applyProtection="0"/>
    <xf numFmtId="0" fontId="11" fillId="6" borderId="9" applyNumberFormat="0" applyAlignment="0" applyProtection="0"/>
    <xf numFmtId="0" fontId="12" fillId="6" borderId="8" applyNumberFormat="0" applyAlignment="0" applyProtection="0"/>
    <xf numFmtId="0" fontId="13" fillId="0" borderId="10" applyNumberFormat="0" applyFill="0" applyAlignment="0" applyProtection="0"/>
    <xf numFmtId="0" fontId="14" fillId="7" borderId="11" applyNumberFormat="0" applyAlignment="0" applyProtection="0"/>
    <xf numFmtId="0" fontId="15" fillId="0" borderId="0" applyNumberFormat="0" applyFill="0" applyBorder="0" applyAlignment="0" applyProtection="0"/>
    <xf numFmtId="0" fontId="2" fillId="8" borderId="12" applyNumberFormat="0" applyFont="0" applyAlignment="0" applyProtection="0"/>
    <xf numFmtId="0" fontId="16" fillId="0" borderId="0" applyNumberFormat="0" applyFill="0" applyBorder="0" applyAlignment="0" applyProtection="0"/>
    <xf numFmtId="0" fontId="1" fillId="0" borderId="13"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8" fillId="0" borderId="0"/>
    <xf numFmtId="0" fontId="2" fillId="0" borderId="0"/>
    <xf numFmtId="0" fontId="2" fillId="8" borderId="12" applyNumberFormat="0" applyFont="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9" fillId="0" borderId="0" applyNumberFormat="0" applyFont="0" applyFill="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9" fillId="0" borderId="0" applyNumberFormat="0" applyFont="0" applyFill="0" applyBorder="0" applyAlignment="0" applyProtection="0"/>
    <xf numFmtId="0" fontId="2" fillId="0" borderId="0"/>
    <xf numFmtId="0" fontId="19" fillId="0" borderId="0" applyNumberFormat="0" applyFont="0" applyFill="0" applyBorder="0" applyAlignment="0" applyProtection="0"/>
    <xf numFmtId="0" fontId="18" fillId="0" borderId="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1" fillId="43"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50" borderId="0" applyNumberFormat="0" applyBorder="0" applyAlignment="0" applyProtection="0"/>
    <xf numFmtId="0" fontId="22" fillId="34" borderId="0" applyNumberFormat="0" applyBorder="0" applyAlignment="0" applyProtection="0"/>
    <xf numFmtId="0" fontId="23" fillId="51" borderId="14" applyNumberFormat="0" applyAlignment="0" applyProtection="0"/>
    <xf numFmtId="0" fontId="24" fillId="52" borderId="15" applyNumberFormat="0" applyAlignment="0" applyProtection="0"/>
    <xf numFmtId="0" fontId="25" fillId="0" borderId="0" applyNumberFormat="0" applyFill="0" applyBorder="0" applyAlignment="0" applyProtection="0"/>
    <xf numFmtId="0" fontId="26" fillId="35"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38" borderId="14" applyNumberFormat="0" applyAlignment="0" applyProtection="0"/>
    <xf numFmtId="0" fontId="31" fillId="0" borderId="19" applyNumberFormat="0" applyFill="0" applyAlignment="0" applyProtection="0"/>
    <xf numFmtId="0" fontId="32" fillId="53" borderId="0" applyNumberFormat="0" applyBorder="0" applyAlignment="0" applyProtection="0"/>
    <xf numFmtId="0" fontId="20" fillId="54" borderId="20" applyNumberFormat="0" applyFont="0" applyAlignment="0" applyProtection="0"/>
    <xf numFmtId="0" fontId="33" fillId="51"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0" fontId="19" fillId="0" borderId="0" applyNumberFormat="0" applyFont="0" applyFill="0" applyBorder="0" applyAlignment="0" applyProtection="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8" borderId="12"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18" fillId="0" borderId="0"/>
    <xf numFmtId="43" fontId="18" fillId="0" borderId="0" applyFont="0" applyFill="0" applyBorder="0" applyAlignment="0" applyProtection="0"/>
    <xf numFmtId="0" fontId="19" fillId="0" borderId="0" applyNumberFormat="0" applyFont="0" applyFill="0" applyBorder="0" applyAlignment="0" applyProtection="0"/>
    <xf numFmtId="0" fontId="18" fillId="0" borderId="0"/>
    <xf numFmtId="43" fontId="18" fillId="0" borderId="0" applyFont="0" applyFill="0" applyBorder="0" applyAlignment="0" applyProtection="0"/>
    <xf numFmtId="0" fontId="19" fillId="0" borderId="0" applyNumberFormat="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9" fillId="0" borderId="0" applyNumberFormat="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41" borderId="0" applyNumberFormat="0" applyBorder="0" applyAlignment="0" applyProtection="0"/>
    <xf numFmtId="0" fontId="20" fillId="36"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20" fillId="35" borderId="0" applyNumberFormat="0" applyBorder="0" applyAlignment="0" applyProtection="0"/>
    <xf numFmtId="0" fontId="20" fillId="34" borderId="0" applyNumberFormat="0" applyBorder="0" applyAlignment="0" applyProtection="0"/>
    <xf numFmtId="0" fontId="20" fillId="8" borderId="12" applyNumberFormat="0" applyFont="0" applyAlignment="0" applyProtection="0"/>
    <xf numFmtId="0" fontId="20" fillId="33" borderId="0" applyNumberFormat="0" applyBorder="0" applyAlignment="0" applyProtection="0"/>
    <xf numFmtId="0" fontId="18" fillId="0" borderId="0"/>
    <xf numFmtId="0" fontId="20" fillId="41"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6"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41"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20" fillId="8" borderId="12" applyNumberFormat="0" applyFont="0" applyAlignment="0" applyProtection="0"/>
    <xf numFmtId="0" fontId="2" fillId="0" borderId="0"/>
    <xf numFmtId="0" fontId="18"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41"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6" borderId="0" applyNumberFormat="0" applyBorder="0" applyAlignment="0" applyProtection="0"/>
    <xf numFmtId="0" fontId="20" fillId="8" borderId="12"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2" fillId="0" borderId="0"/>
    <xf numFmtId="0" fontId="18" fillId="0" borderId="0"/>
    <xf numFmtId="0" fontId="18" fillId="0" borderId="0"/>
    <xf numFmtId="9" fontId="18"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18"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4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8" borderId="12" applyNumberFormat="0" applyFont="0" applyAlignment="0" applyProtection="0"/>
    <xf numFmtId="0" fontId="2" fillId="0" borderId="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41"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cellStyleXfs>
  <cellXfs count="36">
    <xf numFmtId="0" fontId="0" fillId="0" borderId="0" xfId="0"/>
    <xf numFmtId="0" fontId="38" fillId="0" borderId="0" xfId="0" applyFont="1"/>
    <xf numFmtId="0" fontId="38" fillId="0" borderId="0" xfId="0" applyFont="1" applyAlignment="1">
      <alignment horizontal="center"/>
    </xf>
    <xf numFmtId="0" fontId="38" fillId="0" borderId="0" xfId="0" applyFont="1" applyAlignment="1">
      <alignment wrapText="1"/>
    </xf>
    <xf numFmtId="0" fontId="38" fillId="0" borderId="0" xfId="0" applyFont="1" applyAlignment="1">
      <alignment horizontal="left" wrapText="1"/>
    </xf>
    <xf numFmtId="0" fontId="38" fillId="0" borderId="0" xfId="0" applyFont="1" applyFill="1" applyAlignment="1">
      <alignment horizontal="center"/>
    </xf>
    <xf numFmtId="2" fontId="38" fillId="0" borderId="0" xfId="0" applyNumberFormat="1" applyFont="1" applyAlignment="1">
      <alignment horizontal="center"/>
    </xf>
    <xf numFmtId="164" fontId="38" fillId="0" borderId="0" xfId="0" applyNumberFormat="1" applyFont="1" applyAlignment="1">
      <alignment horizontal="center" wrapText="1"/>
    </xf>
    <xf numFmtId="2" fontId="38" fillId="0" borderId="0" xfId="0" applyNumberFormat="1" applyFont="1" applyFill="1" applyAlignment="1">
      <alignment horizontal="center"/>
    </xf>
    <xf numFmtId="0" fontId="38" fillId="0" borderId="0" xfId="0" applyFont="1" applyFill="1"/>
    <xf numFmtId="164" fontId="38" fillId="0" borderId="0" xfId="0" applyNumberFormat="1" applyFont="1" applyFill="1" applyAlignment="1">
      <alignment horizontal="center"/>
    </xf>
    <xf numFmtId="2" fontId="38" fillId="0" borderId="0" xfId="0" applyNumberFormat="1" applyFont="1" applyFill="1"/>
    <xf numFmtId="0" fontId="38" fillId="0" borderId="0" xfId="0" applyFont="1" applyFill="1" applyAlignment="1">
      <alignment horizontal="left" wrapText="1"/>
    </xf>
    <xf numFmtId="0" fontId="38" fillId="0" borderId="0" xfId="0" applyFont="1" applyFill="1" applyAlignment="1">
      <alignment wrapText="1"/>
    </xf>
    <xf numFmtId="164" fontId="38" fillId="0" borderId="0" xfId="0" applyNumberFormat="1" applyFont="1" applyFill="1" applyAlignment="1">
      <alignment horizontal="center" wrapText="1"/>
    </xf>
    <xf numFmtId="0" fontId="37" fillId="0" borderId="23" xfId="0" applyFont="1" applyFill="1" applyBorder="1" applyAlignment="1">
      <alignment horizontal="center" wrapText="1"/>
    </xf>
    <xf numFmtId="0" fontId="37" fillId="55" borderId="25" xfId="0" applyFont="1" applyFill="1" applyBorder="1" applyAlignment="1">
      <alignment horizontal="center"/>
    </xf>
    <xf numFmtId="0" fontId="37" fillId="55" borderId="26" xfId="0" applyFont="1" applyFill="1" applyBorder="1" applyAlignment="1"/>
    <xf numFmtId="0" fontId="38" fillId="55" borderId="26" xfId="0" applyFont="1" applyFill="1" applyBorder="1"/>
    <xf numFmtId="165" fontId="37" fillId="55" borderId="26" xfId="21238" applyNumberFormat="1" applyFont="1" applyFill="1" applyBorder="1" applyAlignment="1">
      <alignment horizontal="center"/>
    </xf>
    <xf numFmtId="0" fontId="37" fillId="55" borderId="26" xfId="0" applyFont="1" applyFill="1" applyBorder="1" applyAlignment="1">
      <alignment horizontal="center"/>
    </xf>
    <xf numFmtId="2" fontId="37" fillId="55" borderId="27" xfId="0" applyNumberFormat="1" applyFont="1" applyFill="1" applyBorder="1" applyAlignment="1">
      <alignment horizontal="center"/>
    </xf>
    <xf numFmtId="0" fontId="38" fillId="0" borderId="0" xfId="0" applyFont="1" applyAlignment="1">
      <alignment horizontal="center" wrapText="1"/>
    </xf>
    <xf numFmtId="0" fontId="37" fillId="0" borderId="4" xfId="0" applyFont="1" applyFill="1" applyBorder="1" applyAlignment="1">
      <alignment horizontal="center" wrapText="1"/>
    </xf>
    <xf numFmtId="0" fontId="38" fillId="0" borderId="24" xfId="0" applyFont="1" applyFill="1" applyBorder="1" applyAlignment="1">
      <alignment horizontal="center" wrapText="1"/>
    </xf>
    <xf numFmtId="0" fontId="39" fillId="0" borderId="0" xfId="0" applyFont="1" applyAlignment="1">
      <alignment horizontal="center"/>
    </xf>
    <xf numFmtId="0" fontId="37" fillId="0" borderId="4" xfId="0" applyFont="1" applyFill="1" applyBorder="1" applyAlignment="1">
      <alignment horizontal="center"/>
    </xf>
    <xf numFmtId="0" fontId="37" fillId="0" borderId="24" xfId="0" applyFont="1" applyFill="1" applyBorder="1" applyAlignment="1">
      <alignment horizontal="center"/>
    </xf>
    <xf numFmtId="0" fontId="37" fillId="0" borderId="1" xfId="0" applyFont="1" applyFill="1" applyBorder="1" applyAlignment="1">
      <alignment horizontal="center" wrapText="1"/>
    </xf>
    <xf numFmtId="0" fontId="37" fillId="0" borderId="2" xfId="0" applyFont="1" applyFill="1" applyBorder="1" applyAlignment="1">
      <alignment horizontal="center" wrapText="1"/>
    </xf>
    <xf numFmtId="0" fontId="37" fillId="0" borderId="3" xfId="0" applyFont="1" applyFill="1" applyBorder="1" applyAlignment="1">
      <alignment horizontal="center" wrapText="1"/>
    </xf>
    <xf numFmtId="0" fontId="37" fillId="0" borderId="2" xfId="0" applyFont="1" applyFill="1" applyBorder="1" applyAlignment="1">
      <alignment horizontal="center"/>
    </xf>
    <xf numFmtId="0" fontId="37" fillId="0" borderId="1" xfId="0" applyFont="1" applyFill="1" applyBorder="1" applyAlignment="1">
      <alignment horizontal="center"/>
    </xf>
    <xf numFmtId="0" fontId="37" fillId="0" borderId="3" xfId="0" applyFont="1" applyFill="1" applyBorder="1" applyAlignment="1">
      <alignment horizontal="center"/>
    </xf>
    <xf numFmtId="0" fontId="37" fillId="0" borderId="24" xfId="0" applyFont="1" applyFill="1" applyBorder="1" applyAlignment="1">
      <alignment horizontal="center" wrapText="1"/>
    </xf>
    <xf numFmtId="0" fontId="40" fillId="0" borderId="0" xfId="0" applyFont="1" applyAlignment="1">
      <alignment horizontal="left" wrapText="1"/>
    </xf>
  </cellXfs>
  <cellStyles count="21239">
    <cellStyle name="20% - Accent1" xfId="19" builtinId="30" customBuiltin="1"/>
    <cellStyle name="20% - Accent1 10" xfId="574"/>
    <cellStyle name="20% - Accent1 10 2" xfId="1150"/>
    <cellStyle name="20% - Accent1 10 2 2" xfId="2265"/>
    <cellStyle name="20% - Accent1 10 2 2 2" xfId="9303"/>
    <cellStyle name="20% - Accent1 10 2 2 3" xfId="16340"/>
    <cellStyle name="20% - Accent1 10 2 3" xfId="3438"/>
    <cellStyle name="20% - Accent1 10 2 3 2" xfId="10476"/>
    <cellStyle name="20% - Accent1 10 2 3 3" xfId="17513"/>
    <cellStyle name="20% - Accent1 10 2 4" xfId="4612"/>
    <cellStyle name="20% - Accent1 10 2 4 2" xfId="11649"/>
    <cellStyle name="20% - Accent1 10 2 4 3" xfId="18686"/>
    <cellStyle name="20% - Accent1 10 2 5" xfId="5785"/>
    <cellStyle name="20% - Accent1 10 2 5 2" xfId="12822"/>
    <cellStyle name="20% - Accent1 10 2 5 3" xfId="19859"/>
    <cellStyle name="20% - Accent1 10 2 6" xfId="6958"/>
    <cellStyle name="20% - Accent1 10 2 6 2" xfId="13995"/>
    <cellStyle name="20% - Accent1 10 2 6 3" xfId="21032"/>
    <cellStyle name="20% - Accent1 10 2 7" xfId="8131"/>
    <cellStyle name="20% - Accent1 10 2 8" xfId="15168"/>
    <cellStyle name="20% - Accent1 10 3" xfId="1689"/>
    <cellStyle name="20% - Accent1 10 3 2" xfId="8727"/>
    <cellStyle name="20% - Accent1 10 3 3" xfId="15764"/>
    <cellStyle name="20% - Accent1 10 4" xfId="2862"/>
    <cellStyle name="20% - Accent1 10 4 2" xfId="9900"/>
    <cellStyle name="20% - Accent1 10 4 3" xfId="16937"/>
    <cellStyle name="20% - Accent1 10 5" xfId="4036"/>
    <cellStyle name="20% - Accent1 10 5 2" xfId="11073"/>
    <cellStyle name="20% - Accent1 10 5 3" xfId="18110"/>
    <cellStyle name="20% - Accent1 10 6" xfId="5209"/>
    <cellStyle name="20% - Accent1 10 6 2" xfId="12246"/>
    <cellStyle name="20% - Accent1 10 6 3" xfId="19283"/>
    <cellStyle name="20% - Accent1 10 7" xfId="6382"/>
    <cellStyle name="20% - Accent1 10 7 2" xfId="13419"/>
    <cellStyle name="20% - Accent1 10 7 3" xfId="20456"/>
    <cellStyle name="20% - Accent1 10 8" xfId="7555"/>
    <cellStyle name="20% - Accent1 10 9" xfId="14592"/>
    <cellStyle name="20% - Accent1 11" xfId="766"/>
    <cellStyle name="20% - Accent1 11 2" xfId="1881"/>
    <cellStyle name="20% - Accent1 11 2 2" xfId="8919"/>
    <cellStyle name="20% - Accent1 11 2 3" xfId="15956"/>
    <cellStyle name="20% - Accent1 11 3" xfId="3054"/>
    <cellStyle name="20% - Accent1 11 3 2" xfId="10092"/>
    <cellStyle name="20% - Accent1 11 3 3" xfId="17129"/>
    <cellStyle name="20% - Accent1 11 4" xfId="4228"/>
    <cellStyle name="20% - Accent1 11 4 2" xfId="11265"/>
    <cellStyle name="20% - Accent1 11 4 3" xfId="18302"/>
    <cellStyle name="20% - Accent1 11 5" xfId="5401"/>
    <cellStyle name="20% - Accent1 11 5 2" xfId="12438"/>
    <cellStyle name="20% - Accent1 11 5 3" xfId="19475"/>
    <cellStyle name="20% - Accent1 11 6" xfId="6574"/>
    <cellStyle name="20% - Accent1 11 6 2" xfId="13611"/>
    <cellStyle name="20% - Accent1 11 6 3" xfId="20648"/>
    <cellStyle name="20% - Accent1 11 7" xfId="7747"/>
    <cellStyle name="20% - Accent1 11 8" xfId="14784"/>
    <cellStyle name="20% - Accent1 12" xfId="190"/>
    <cellStyle name="20% - Accent1 12 2" xfId="2458"/>
    <cellStyle name="20% - Accent1 12 2 2" xfId="9496"/>
    <cellStyle name="20% - Accent1 12 2 3" xfId="16533"/>
    <cellStyle name="20% - Accent1 12 3" xfId="3631"/>
    <cellStyle name="20% - Accent1 12 3 2" xfId="10669"/>
    <cellStyle name="20% - Accent1 12 3 3" xfId="17706"/>
    <cellStyle name="20% - Accent1 12 4" xfId="4805"/>
    <cellStyle name="20% - Accent1 12 4 2" xfId="11842"/>
    <cellStyle name="20% - Accent1 12 4 3" xfId="18879"/>
    <cellStyle name="20% - Accent1 12 5" xfId="5978"/>
    <cellStyle name="20% - Accent1 12 5 2" xfId="13015"/>
    <cellStyle name="20% - Accent1 12 5 3" xfId="20052"/>
    <cellStyle name="20% - Accent1 12 6" xfId="7151"/>
    <cellStyle name="20% - Accent1 12 6 2" xfId="14188"/>
    <cellStyle name="20% - Accent1 12 6 3" xfId="21225"/>
    <cellStyle name="20% - Accent1 12 7" xfId="8324"/>
    <cellStyle name="20% - Accent1 12 8" xfId="15361"/>
    <cellStyle name="20% - Accent1 12 9" xfId="1360"/>
    <cellStyle name="20% - Accent1 13" xfId="1373"/>
    <cellStyle name="20% - Accent1 13 2" xfId="8339"/>
    <cellStyle name="20% - Accent1 13 3" xfId="15376"/>
    <cellStyle name="20% - Accent1 14" xfId="2473"/>
    <cellStyle name="20% - Accent1 14 2" xfId="9511"/>
    <cellStyle name="20% - Accent1 14 3" xfId="16548"/>
    <cellStyle name="20% - Accent1 15" xfId="3647"/>
    <cellStyle name="20% - Accent1 15 2" xfId="10684"/>
    <cellStyle name="20% - Accent1 15 3" xfId="17721"/>
    <cellStyle name="20% - Accent1 16" xfId="4820"/>
    <cellStyle name="20% - Accent1 16 2" xfId="11857"/>
    <cellStyle name="20% - Accent1 16 3" xfId="18894"/>
    <cellStyle name="20% - Accent1 17" xfId="5993"/>
    <cellStyle name="20% - Accent1 17 2" xfId="13030"/>
    <cellStyle name="20% - Accent1 17 3" xfId="20067"/>
    <cellStyle name="20% - Accent1 18" xfId="7166"/>
    <cellStyle name="20% - Accent1 19" xfId="14203"/>
    <cellStyle name="20% - Accent1 2" xfId="72"/>
    <cellStyle name="20% - Accent1 2 10" xfId="1342"/>
    <cellStyle name="20% - Accent1 2 2" xfId="1354"/>
    <cellStyle name="20% - Accent1 2 3" xfId="1385"/>
    <cellStyle name="20% - Accent1 2 3 2" xfId="8352"/>
    <cellStyle name="20% - Accent1 2 3 3" xfId="15389"/>
    <cellStyle name="20% - Accent1 2 4" xfId="2486"/>
    <cellStyle name="20% - Accent1 2 4 2" xfId="9524"/>
    <cellStyle name="20% - Accent1 2 4 3" xfId="16561"/>
    <cellStyle name="20% - Accent1 2 5" xfId="3660"/>
    <cellStyle name="20% - Accent1 2 5 2" xfId="10697"/>
    <cellStyle name="20% - Accent1 2 5 3" xfId="17734"/>
    <cellStyle name="20% - Accent1 2 6" xfId="4833"/>
    <cellStyle name="20% - Accent1 2 6 2" xfId="11870"/>
    <cellStyle name="20% - Accent1 2 6 3" xfId="18907"/>
    <cellStyle name="20% - Accent1 2 7" xfId="6006"/>
    <cellStyle name="20% - Accent1 2 7 2" xfId="13043"/>
    <cellStyle name="20% - Accent1 2 7 3" xfId="20080"/>
    <cellStyle name="20% - Accent1 2 8" xfId="7179"/>
    <cellStyle name="20% - Accent1 2 9" xfId="14216"/>
    <cellStyle name="20% - Accent1 3" xfId="55"/>
    <cellStyle name="20% - Accent1 3 10" xfId="6005"/>
    <cellStyle name="20% - Accent1 3 10 2" xfId="13042"/>
    <cellStyle name="20% - Accent1 3 10 3" xfId="20079"/>
    <cellStyle name="20% - Accent1 3 11" xfId="7178"/>
    <cellStyle name="20% - Accent1 3 12" xfId="14215"/>
    <cellStyle name="20% - Accent1 3 2" xfId="287"/>
    <cellStyle name="20% - Accent1 3 2 10" xfId="7268"/>
    <cellStyle name="20% - Accent1 3 2 11" xfId="14305"/>
    <cellStyle name="20% - Accent1 3 2 2" xfId="384"/>
    <cellStyle name="20% - Accent1 3 2 2 2" xfId="960"/>
    <cellStyle name="20% - Accent1 3 2 2 2 2" xfId="2075"/>
    <cellStyle name="20% - Accent1 3 2 2 2 2 2" xfId="9113"/>
    <cellStyle name="20% - Accent1 3 2 2 2 2 3" xfId="16150"/>
    <cellStyle name="20% - Accent1 3 2 2 2 3" xfId="3248"/>
    <cellStyle name="20% - Accent1 3 2 2 2 3 2" xfId="10286"/>
    <cellStyle name="20% - Accent1 3 2 2 2 3 3" xfId="17323"/>
    <cellStyle name="20% - Accent1 3 2 2 2 4" xfId="4422"/>
    <cellStyle name="20% - Accent1 3 2 2 2 4 2" xfId="11459"/>
    <cellStyle name="20% - Accent1 3 2 2 2 4 3" xfId="18496"/>
    <cellStyle name="20% - Accent1 3 2 2 2 5" xfId="5595"/>
    <cellStyle name="20% - Accent1 3 2 2 2 5 2" xfId="12632"/>
    <cellStyle name="20% - Accent1 3 2 2 2 5 3" xfId="19669"/>
    <cellStyle name="20% - Accent1 3 2 2 2 6" xfId="6768"/>
    <cellStyle name="20% - Accent1 3 2 2 2 6 2" xfId="13805"/>
    <cellStyle name="20% - Accent1 3 2 2 2 6 3" xfId="20842"/>
    <cellStyle name="20% - Accent1 3 2 2 2 7" xfId="7941"/>
    <cellStyle name="20% - Accent1 3 2 2 2 8" xfId="14978"/>
    <cellStyle name="20% - Accent1 3 2 2 3" xfId="1499"/>
    <cellStyle name="20% - Accent1 3 2 2 3 2" xfId="8537"/>
    <cellStyle name="20% - Accent1 3 2 2 3 3" xfId="15574"/>
    <cellStyle name="20% - Accent1 3 2 2 4" xfId="2672"/>
    <cellStyle name="20% - Accent1 3 2 2 4 2" xfId="9710"/>
    <cellStyle name="20% - Accent1 3 2 2 4 3" xfId="16747"/>
    <cellStyle name="20% - Accent1 3 2 2 5" xfId="3846"/>
    <cellStyle name="20% - Accent1 3 2 2 5 2" xfId="10883"/>
    <cellStyle name="20% - Accent1 3 2 2 5 3" xfId="17920"/>
    <cellStyle name="20% - Accent1 3 2 2 6" xfId="5019"/>
    <cellStyle name="20% - Accent1 3 2 2 6 2" xfId="12056"/>
    <cellStyle name="20% - Accent1 3 2 2 6 3" xfId="19093"/>
    <cellStyle name="20% - Accent1 3 2 2 7" xfId="6192"/>
    <cellStyle name="20% - Accent1 3 2 2 7 2" xfId="13229"/>
    <cellStyle name="20% - Accent1 3 2 2 7 3" xfId="20266"/>
    <cellStyle name="20% - Accent1 3 2 2 8" xfId="7365"/>
    <cellStyle name="20% - Accent1 3 2 2 9" xfId="14402"/>
    <cellStyle name="20% - Accent1 3 2 3" xfId="576"/>
    <cellStyle name="20% - Accent1 3 2 3 2" xfId="1152"/>
    <cellStyle name="20% - Accent1 3 2 3 2 2" xfId="2267"/>
    <cellStyle name="20% - Accent1 3 2 3 2 2 2" xfId="9305"/>
    <cellStyle name="20% - Accent1 3 2 3 2 2 3" xfId="16342"/>
    <cellStyle name="20% - Accent1 3 2 3 2 3" xfId="3440"/>
    <cellStyle name="20% - Accent1 3 2 3 2 3 2" xfId="10478"/>
    <cellStyle name="20% - Accent1 3 2 3 2 3 3" xfId="17515"/>
    <cellStyle name="20% - Accent1 3 2 3 2 4" xfId="4614"/>
    <cellStyle name="20% - Accent1 3 2 3 2 4 2" xfId="11651"/>
    <cellStyle name="20% - Accent1 3 2 3 2 4 3" xfId="18688"/>
    <cellStyle name="20% - Accent1 3 2 3 2 5" xfId="5787"/>
    <cellStyle name="20% - Accent1 3 2 3 2 5 2" xfId="12824"/>
    <cellStyle name="20% - Accent1 3 2 3 2 5 3" xfId="19861"/>
    <cellStyle name="20% - Accent1 3 2 3 2 6" xfId="6960"/>
    <cellStyle name="20% - Accent1 3 2 3 2 6 2" xfId="13997"/>
    <cellStyle name="20% - Accent1 3 2 3 2 6 3" xfId="21034"/>
    <cellStyle name="20% - Accent1 3 2 3 2 7" xfId="8133"/>
    <cellStyle name="20% - Accent1 3 2 3 2 8" xfId="15170"/>
    <cellStyle name="20% - Accent1 3 2 3 3" xfId="1691"/>
    <cellStyle name="20% - Accent1 3 2 3 3 2" xfId="8729"/>
    <cellStyle name="20% - Accent1 3 2 3 3 3" xfId="15766"/>
    <cellStyle name="20% - Accent1 3 2 3 4" xfId="2864"/>
    <cellStyle name="20% - Accent1 3 2 3 4 2" xfId="9902"/>
    <cellStyle name="20% - Accent1 3 2 3 4 3" xfId="16939"/>
    <cellStyle name="20% - Accent1 3 2 3 5" xfId="4038"/>
    <cellStyle name="20% - Accent1 3 2 3 5 2" xfId="11075"/>
    <cellStyle name="20% - Accent1 3 2 3 5 3" xfId="18112"/>
    <cellStyle name="20% - Accent1 3 2 3 6" xfId="5211"/>
    <cellStyle name="20% - Accent1 3 2 3 6 2" xfId="12248"/>
    <cellStyle name="20% - Accent1 3 2 3 6 3" xfId="19285"/>
    <cellStyle name="20% - Accent1 3 2 3 7" xfId="6384"/>
    <cellStyle name="20% - Accent1 3 2 3 7 2" xfId="13421"/>
    <cellStyle name="20% - Accent1 3 2 3 7 3" xfId="20458"/>
    <cellStyle name="20% - Accent1 3 2 3 8" xfId="7557"/>
    <cellStyle name="20% - Accent1 3 2 3 9" xfId="14594"/>
    <cellStyle name="20% - Accent1 3 2 4" xfId="863"/>
    <cellStyle name="20% - Accent1 3 2 4 2" xfId="1978"/>
    <cellStyle name="20% - Accent1 3 2 4 2 2" xfId="9016"/>
    <cellStyle name="20% - Accent1 3 2 4 2 3" xfId="16053"/>
    <cellStyle name="20% - Accent1 3 2 4 3" xfId="3151"/>
    <cellStyle name="20% - Accent1 3 2 4 3 2" xfId="10189"/>
    <cellStyle name="20% - Accent1 3 2 4 3 3" xfId="17226"/>
    <cellStyle name="20% - Accent1 3 2 4 4" xfId="4325"/>
    <cellStyle name="20% - Accent1 3 2 4 4 2" xfId="11362"/>
    <cellStyle name="20% - Accent1 3 2 4 4 3" xfId="18399"/>
    <cellStyle name="20% - Accent1 3 2 4 5" xfId="5498"/>
    <cellStyle name="20% - Accent1 3 2 4 5 2" xfId="12535"/>
    <cellStyle name="20% - Accent1 3 2 4 5 3" xfId="19572"/>
    <cellStyle name="20% - Accent1 3 2 4 6" xfId="6671"/>
    <cellStyle name="20% - Accent1 3 2 4 6 2" xfId="13708"/>
    <cellStyle name="20% - Accent1 3 2 4 6 3" xfId="20745"/>
    <cellStyle name="20% - Accent1 3 2 4 7" xfId="7844"/>
    <cellStyle name="20% - Accent1 3 2 4 8" xfId="14881"/>
    <cellStyle name="20% - Accent1 3 2 5" xfId="1402"/>
    <cellStyle name="20% - Accent1 3 2 5 2" xfId="8440"/>
    <cellStyle name="20% - Accent1 3 2 5 3" xfId="15477"/>
    <cellStyle name="20% - Accent1 3 2 6" xfId="2575"/>
    <cellStyle name="20% - Accent1 3 2 6 2" xfId="9613"/>
    <cellStyle name="20% - Accent1 3 2 6 3" xfId="16650"/>
    <cellStyle name="20% - Accent1 3 2 7" xfId="3749"/>
    <cellStyle name="20% - Accent1 3 2 7 2" xfId="10786"/>
    <cellStyle name="20% - Accent1 3 2 7 3" xfId="17823"/>
    <cellStyle name="20% - Accent1 3 2 8" xfId="4922"/>
    <cellStyle name="20% - Accent1 3 2 8 2" xfId="11959"/>
    <cellStyle name="20% - Accent1 3 2 8 3" xfId="18996"/>
    <cellStyle name="20% - Accent1 3 2 9" xfId="6095"/>
    <cellStyle name="20% - Accent1 3 2 9 2" xfId="13132"/>
    <cellStyle name="20% - Accent1 3 2 9 3" xfId="20169"/>
    <cellStyle name="20% - Accent1 3 3" xfId="383"/>
    <cellStyle name="20% - Accent1 3 3 2" xfId="959"/>
    <cellStyle name="20% - Accent1 3 3 2 2" xfId="2074"/>
    <cellStyle name="20% - Accent1 3 3 2 2 2" xfId="9112"/>
    <cellStyle name="20% - Accent1 3 3 2 2 3" xfId="16149"/>
    <cellStyle name="20% - Accent1 3 3 2 3" xfId="3247"/>
    <cellStyle name="20% - Accent1 3 3 2 3 2" xfId="10285"/>
    <cellStyle name="20% - Accent1 3 3 2 3 3" xfId="17322"/>
    <cellStyle name="20% - Accent1 3 3 2 4" xfId="4421"/>
    <cellStyle name="20% - Accent1 3 3 2 4 2" xfId="11458"/>
    <cellStyle name="20% - Accent1 3 3 2 4 3" xfId="18495"/>
    <cellStyle name="20% - Accent1 3 3 2 5" xfId="5594"/>
    <cellStyle name="20% - Accent1 3 3 2 5 2" xfId="12631"/>
    <cellStyle name="20% - Accent1 3 3 2 5 3" xfId="19668"/>
    <cellStyle name="20% - Accent1 3 3 2 6" xfId="6767"/>
    <cellStyle name="20% - Accent1 3 3 2 6 2" xfId="13804"/>
    <cellStyle name="20% - Accent1 3 3 2 6 3" xfId="20841"/>
    <cellStyle name="20% - Accent1 3 3 2 7" xfId="7940"/>
    <cellStyle name="20% - Accent1 3 3 2 8" xfId="14977"/>
    <cellStyle name="20% - Accent1 3 3 3" xfId="1498"/>
    <cellStyle name="20% - Accent1 3 3 3 2" xfId="8536"/>
    <cellStyle name="20% - Accent1 3 3 3 3" xfId="15573"/>
    <cellStyle name="20% - Accent1 3 3 4" xfId="2671"/>
    <cellStyle name="20% - Accent1 3 3 4 2" xfId="9709"/>
    <cellStyle name="20% - Accent1 3 3 4 3" xfId="16746"/>
    <cellStyle name="20% - Accent1 3 3 5" xfId="3845"/>
    <cellStyle name="20% - Accent1 3 3 5 2" xfId="10882"/>
    <cellStyle name="20% - Accent1 3 3 5 3" xfId="17919"/>
    <cellStyle name="20% - Accent1 3 3 6" xfId="5018"/>
    <cellStyle name="20% - Accent1 3 3 6 2" xfId="12055"/>
    <cellStyle name="20% - Accent1 3 3 6 3" xfId="19092"/>
    <cellStyle name="20% - Accent1 3 3 7" xfId="6191"/>
    <cellStyle name="20% - Accent1 3 3 7 2" xfId="13228"/>
    <cellStyle name="20% - Accent1 3 3 7 3" xfId="20265"/>
    <cellStyle name="20% - Accent1 3 3 8" xfId="7364"/>
    <cellStyle name="20% - Accent1 3 3 9" xfId="14401"/>
    <cellStyle name="20% - Accent1 3 4" xfId="575"/>
    <cellStyle name="20% - Accent1 3 4 2" xfId="1151"/>
    <cellStyle name="20% - Accent1 3 4 2 2" xfId="2266"/>
    <cellStyle name="20% - Accent1 3 4 2 2 2" xfId="9304"/>
    <cellStyle name="20% - Accent1 3 4 2 2 3" xfId="16341"/>
    <cellStyle name="20% - Accent1 3 4 2 3" xfId="3439"/>
    <cellStyle name="20% - Accent1 3 4 2 3 2" xfId="10477"/>
    <cellStyle name="20% - Accent1 3 4 2 3 3" xfId="17514"/>
    <cellStyle name="20% - Accent1 3 4 2 4" xfId="4613"/>
    <cellStyle name="20% - Accent1 3 4 2 4 2" xfId="11650"/>
    <cellStyle name="20% - Accent1 3 4 2 4 3" xfId="18687"/>
    <cellStyle name="20% - Accent1 3 4 2 5" xfId="5786"/>
    <cellStyle name="20% - Accent1 3 4 2 5 2" xfId="12823"/>
    <cellStyle name="20% - Accent1 3 4 2 5 3" xfId="19860"/>
    <cellStyle name="20% - Accent1 3 4 2 6" xfId="6959"/>
    <cellStyle name="20% - Accent1 3 4 2 6 2" xfId="13996"/>
    <cellStyle name="20% - Accent1 3 4 2 6 3" xfId="21033"/>
    <cellStyle name="20% - Accent1 3 4 2 7" xfId="8132"/>
    <cellStyle name="20% - Accent1 3 4 2 8" xfId="15169"/>
    <cellStyle name="20% - Accent1 3 4 3" xfId="1690"/>
    <cellStyle name="20% - Accent1 3 4 3 2" xfId="8728"/>
    <cellStyle name="20% - Accent1 3 4 3 3" xfId="15765"/>
    <cellStyle name="20% - Accent1 3 4 4" xfId="2863"/>
    <cellStyle name="20% - Accent1 3 4 4 2" xfId="9901"/>
    <cellStyle name="20% - Accent1 3 4 4 3" xfId="16938"/>
    <cellStyle name="20% - Accent1 3 4 5" xfId="4037"/>
    <cellStyle name="20% - Accent1 3 4 5 2" xfId="11074"/>
    <cellStyle name="20% - Accent1 3 4 5 3" xfId="18111"/>
    <cellStyle name="20% - Accent1 3 4 6" xfId="5210"/>
    <cellStyle name="20% - Accent1 3 4 6 2" xfId="12247"/>
    <cellStyle name="20% - Accent1 3 4 6 3" xfId="19284"/>
    <cellStyle name="20% - Accent1 3 4 7" xfId="6383"/>
    <cellStyle name="20% - Accent1 3 4 7 2" xfId="13420"/>
    <cellStyle name="20% - Accent1 3 4 7 3" xfId="20457"/>
    <cellStyle name="20% - Accent1 3 4 8" xfId="7556"/>
    <cellStyle name="20% - Accent1 3 4 9" xfId="14593"/>
    <cellStyle name="20% - Accent1 3 5" xfId="767"/>
    <cellStyle name="20% - Accent1 3 5 2" xfId="1882"/>
    <cellStyle name="20% - Accent1 3 5 2 2" xfId="8920"/>
    <cellStyle name="20% - Accent1 3 5 2 3" xfId="15957"/>
    <cellStyle name="20% - Accent1 3 5 3" xfId="3055"/>
    <cellStyle name="20% - Accent1 3 5 3 2" xfId="10093"/>
    <cellStyle name="20% - Accent1 3 5 3 3" xfId="17130"/>
    <cellStyle name="20% - Accent1 3 5 4" xfId="4229"/>
    <cellStyle name="20% - Accent1 3 5 4 2" xfId="11266"/>
    <cellStyle name="20% - Accent1 3 5 4 3" xfId="18303"/>
    <cellStyle name="20% - Accent1 3 5 5" xfId="5402"/>
    <cellStyle name="20% - Accent1 3 5 5 2" xfId="12439"/>
    <cellStyle name="20% - Accent1 3 5 5 3" xfId="19476"/>
    <cellStyle name="20% - Accent1 3 5 6" xfId="6575"/>
    <cellStyle name="20% - Accent1 3 5 6 2" xfId="13612"/>
    <cellStyle name="20% - Accent1 3 5 6 3" xfId="20649"/>
    <cellStyle name="20% - Accent1 3 5 7" xfId="7748"/>
    <cellStyle name="20% - Accent1 3 5 8" xfId="14785"/>
    <cellStyle name="20% - Accent1 3 6" xfId="202"/>
    <cellStyle name="20% - Accent1 3 6 2" xfId="8351"/>
    <cellStyle name="20% - Accent1 3 6 3" xfId="15388"/>
    <cellStyle name="20% - Accent1 3 7" xfId="2485"/>
    <cellStyle name="20% - Accent1 3 7 2" xfId="9523"/>
    <cellStyle name="20% - Accent1 3 7 3" xfId="16560"/>
    <cellStyle name="20% - Accent1 3 8" xfId="3659"/>
    <cellStyle name="20% - Accent1 3 8 2" xfId="10696"/>
    <cellStyle name="20% - Accent1 3 8 3" xfId="17733"/>
    <cellStyle name="20% - Accent1 3 9" xfId="4832"/>
    <cellStyle name="20% - Accent1 3 9 2" xfId="11869"/>
    <cellStyle name="20% - Accent1 3 9 3" xfId="18906"/>
    <cellStyle name="20% - Accent1 4" xfId="116"/>
    <cellStyle name="20% - Accent1 4 10" xfId="6030"/>
    <cellStyle name="20% - Accent1 4 10 2" xfId="13067"/>
    <cellStyle name="20% - Accent1 4 10 3" xfId="20104"/>
    <cellStyle name="20% - Accent1 4 11" xfId="7203"/>
    <cellStyle name="20% - Accent1 4 12" xfId="14240"/>
    <cellStyle name="20% - Accent1 4 2" xfId="288"/>
    <cellStyle name="20% - Accent1 4 2 10" xfId="7269"/>
    <cellStyle name="20% - Accent1 4 2 11" xfId="14306"/>
    <cellStyle name="20% - Accent1 4 2 2" xfId="386"/>
    <cellStyle name="20% - Accent1 4 2 2 2" xfId="962"/>
    <cellStyle name="20% - Accent1 4 2 2 2 2" xfId="2077"/>
    <cellStyle name="20% - Accent1 4 2 2 2 2 2" xfId="9115"/>
    <cellStyle name="20% - Accent1 4 2 2 2 2 3" xfId="16152"/>
    <cellStyle name="20% - Accent1 4 2 2 2 3" xfId="3250"/>
    <cellStyle name="20% - Accent1 4 2 2 2 3 2" xfId="10288"/>
    <cellStyle name="20% - Accent1 4 2 2 2 3 3" xfId="17325"/>
    <cellStyle name="20% - Accent1 4 2 2 2 4" xfId="4424"/>
    <cellStyle name="20% - Accent1 4 2 2 2 4 2" xfId="11461"/>
    <cellStyle name="20% - Accent1 4 2 2 2 4 3" xfId="18498"/>
    <cellStyle name="20% - Accent1 4 2 2 2 5" xfId="5597"/>
    <cellStyle name="20% - Accent1 4 2 2 2 5 2" xfId="12634"/>
    <cellStyle name="20% - Accent1 4 2 2 2 5 3" xfId="19671"/>
    <cellStyle name="20% - Accent1 4 2 2 2 6" xfId="6770"/>
    <cellStyle name="20% - Accent1 4 2 2 2 6 2" xfId="13807"/>
    <cellStyle name="20% - Accent1 4 2 2 2 6 3" xfId="20844"/>
    <cellStyle name="20% - Accent1 4 2 2 2 7" xfId="7943"/>
    <cellStyle name="20% - Accent1 4 2 2 2 8" xfId="14980"/>
    <cellStyle name="20% - Accent1 4 2 2 3" xfId="1501"/>
    <cellStyle name="20% - Accent1 4 2 2 3 2" xfId="8539"/>
    <cellStyle name="20% - Accent1 4 2 2 3 3" xfId="15576"/>
    <cellStyle name="20% - Accent1 4 2 2 4" xfId="2674"/>
    <cellStyle name="20% - Accent1 4 2 2 4 2" xfId="9712"/>
    <cellStyle name="20% - Accent1 4 2 2 4 3" xfId="16749"/>
    <cellStyle name="20% - Accent1 4 2 2 5" xfId="3848"/>
    <cellStyle name="20% - Accent1 4 2 2 5 2" xfId="10885"/>
    <cellStyle name="20% - Accent1 4 2 2 5 3" xfId="17922"/>
    <cellStyle name="20% - Accent1 4 2 2 6" xfId="5021"/>
    <cellStyle name="20% - Accent1 4 2 2 6 2" xfId="12058"/>
    <cellStyle name="20% - Accent1 4 2 2 6 3" xfId="19095"/>
    <cellStyle name="20% - Accent1 4 2 2 7" xfId="6194"/>
    <cellStyle name="20% - Accent1 4 2 2 7 2" xfId="13231"/>
    <cellStyle name="20% - Accent1 4 2 2 7 3" xfId="20268"/>
    <cellStyle name="20% - Accent1 4 2 2 8" xfId="7367"/>
    <cellStyle name="20% - Accent1 4 2 2 9" xfId="14404"/>
    <cellStyle name="20% - Accent1 4 2 3" xfId="578"/>
    <cellStyle name="20% - Accent1 4 2 3 2" xfId="1154"/>
    <cellStyle name="20% - Accent1 4 2 3 2 2" xfId="2269"/>
    <cellStyle name="20% - Accent1 4 2 3 2 2 2" xfId="9307"/>
    <cellStyle name="20% - Accent1 4 2 3 2 2 3" xfId="16344"/>
    <cellStyle name="20% - Accent1 4 2 3 2 3" xfId="3442"/>
    <cellStyle name="20% - Accent1 4 2 3 2 3 2" xfId="10480"/>
    <cellStyle name="20% - Accent1 4 2 3 2 3 3" xfId="17517"/>
    <cellStyle name="20% - Accent1 4 2 3 2 4" xfId="4616"/>
    <cellStyle name="20% - Accent1 4 2 3 2 4 2" xfId="11653"/>
    <cellStyle name="20% - Accent1 4 2 3 2 4 3" xfId="18690"/>
    <cellStyle name="20% - Accent1 4 2 3 2 5" xfId="5789"/>
    <cellStyle name="20% - Accent1 4 2 3 2 5 2" xfId="12826"/>
    <cellStyle name="20% - Accent1 4 2 3 2 5 3" xfId="19863"/>
    <cellStyle name="20% - Accent1 4 2 3 2 6" xfId="6962"/>
    <cellStyle name="20% - Accent1 4 2 3 2 6 2" xfId="13999"/>
    <cellStyle name="20% - Accent1 4 2 3 2 6 3" xfId="21036"/>
    <cellStyle name="20% - Accent1 4 2 3 2 7" xfId="8135"/>
    <cellStyle name="20% - Accent1 4 2 3 2 8" xfId="15172"/>
    <cellStyle name="20% - Accent1 4 2 3 3" xfId="1693"/>
    <cellStyle name="20% - Accent1 4 2 3 3 2" xfId="8731"/>
    <cellStyle name="20% - Accent1 4 2 3 3 3" xfId="15768"/>
    <cellStyle name="20% - Accent1 4 2 3 4" xfId="2866"/>
    <cellStyle name="20% - Accent1 4 2 3 4 2" xfId="9904"/>
    <cellStyle name="20% - Accent1 4 2 3 4 3" xfId="16941"/>
    <cellStyle name="20% - Accent1 4 2 3 5" xfId="4040"/>
    <cellStyle name="20% - Accent1 4 2 3 5 2" xfId="11077"/>
    <cellStyle name="20% - Accent1 4 2 3 5 3" xfId="18114"/>
    <cellStyle name="20% - Accent1 4 2 3 6" xfId="5213"/>
    <cellStyle name="20% - Accent1 4 2 3 6 2" xfId="12250"/>
    <cellStyle name="20% - Accent1 4 2 3 6 3" xfId="19287"/>
    <cellStyle name="20% - Accent1 4 2 3 7" xfId="6386"/>
    <cellStyle name="20% - Accent1 4 2 3 7 2" xfId="13423"/>
    <cellStyle name="20% - Accent1 4 2 3 7 3" xfId="20460"/>
    <cellStyle name="20% - Accent1 4 2 3 8" xfId="7559"/>
    <cellStyle name="20% - Accent1 4 2 3 9" xfId="14596"/>
    <cellStyle name="20% - Accent1 4 2 4" xfId="864"/>
    <cellStyle name="20% - Accent1 4 2 4 2" xfId="1979"/>
    <cellStyle name="20% - Accent1 4 2 4 2 2" xfId="9017"/>
    <cellStyle name="20% - Accent1 4 2 4 2 3" xfId="16054"/>
    <cellStyle name="20% - Accent1 4 2 4 3" xfId="3152"/>
    <cellStyle name="20% - Accent1 4 2 4 3 2" xfId="10190"/>
    <cellStyle name="20% - Accent1 4 2 4 3 3" xfId="17227"/>
    <cellStyle name="20% - Accent1 4 2 4 4" xfId="4326"/>
    <cellStyle name="20% - Accent1 4 2 4 4 2" xfId="11363"/>
    <cellStyle name="20% - Accent1 4 2 4 4 3" xfId="18400"/>
    <cellStyle name="20% - Accent1 4 2 4 5" xfId="5499"/>
    <cellStyle name="20% - Accent1 4 2 4 5 2" xfId="12536"/>
    <cellStyle name="20% - Accent1 4 2 4 5 3" xfId="19573"/>
    <cellStyle name="20% - Accent1 4 2 4 6" xfId="6672"/>
    <cellStyle name="20% - Accent1 4 2 4 6 2" xfId="13709"/>
    <cellStyle name="20% - Accent1 4 2 4 6 3" xfId="20746"/>
    <cellStyle name="20% - Accent1 4 2 4 7" xfId="7845"/>
    <cellStyle name="20% - Accent1 4 2 4 8" xfId="14882"/>
    <cellStyle name="20% - Accent1 4 2 5" xfId="1403"/>
    <cellStyle name="20% - Accent1 4 2 5 2" xfId="8441"/>
    <cellStyle name="20% - Accent1 4 2 5 3" xfId="15478"/>
    <cellStyle name="20% - Accent1 4 2 6" xfId="2576"/>
    <cellStyle name="20% - Accent1 4 2 6 2" xfId="9614"/>
    <cellStyle name="20% - Accent1 4 2 6 3" xfId="16651"/>
    <cellStyle name="20% - Accent1 4 2 7" xfId="3750"/>
    <cellStyle name="20% - Accent1 4 2 7 2" xfId="10787"/>
    <cellStyle name="20% - Accent1 4 2 7 3" xfId="17824"/>
    <cellStyle name="20% - Accent1 4 2 8" xfId="4923"/>
    <cellStyle name="20% - Accent1 4 2 8 2" xfId="11960"/>
    <cellStyle name="20% - Accent1 4 2 8 3" xfId="18997"/>
    <cellStyle name="20% - Accent1 4 2 9" xfId="6096"/>
    <cellStyle name="20% - Accent1 4 2 9 2" xfId="13133"/>
    <cellStyle name="20% - Accent1 4 2 9 3" xfId="20170"/>
    <cellStyle name="20% - Accent1 4 3" xfId="385"/>
    <cellStyle name="20% - Accent1 4 3 2" xfId="961"/>
    <cellStyle name="20% - Accent1 4 3 2 2" xfId="2076"/>
    <cellStyle name="20% - Accent1 4 3 2 2 2" xfId="9114"/>
    <cellStyle name="20% - Accent1 4 3 2 2 3" xfId="16151"/>
    <cellStyle name="20% - Accent1 4 3 2 3" xfId="3249"/>
    <cellStyle name="20% - Accent1 4 3 2 3 2" xfId="10287"/>
    <cellStyle name="20% - Accent1 4 3 2 3 3" xfId="17324"/>
    <cellStyle name="20% - Accent1 4 3 2 4" xfId="4423"/>
    <cellStyle name="20% - Accent1 4 3 2 4 2" xfId="11460"/>
    <cellStyle name="20% - Accent1 4 3 2 4 3" xfId="18497"/>
    <cellStyle name="20% - Accent1 4 3 2 5" xfId="5596"/>
    <cellStyle name="20% - Accent1 4 3 2 5 2" xfId="12633"/>
    <cellStyle name="20% - Accent1 4 3 2 5 3" xfId="19670"/>
    <cellStyle name="20% - Accent1 4 3 2 6" xfId="6769"/>
    <cellStyle name="20% - Accent1 4 3 2 6 2" xfId="13806"/>
    <cellStyle name="20% - Accent1 4 3 2 6 3" xfId="20843"/>
    <cellStyle name="20% - Accent1 4 3 2 7" xfId="7942"/>
    <cellStyle name="20% - Accent1 4 3 2 8" xfId="14979"/>
    <cellStyle name="20% - Accent1 4 3 3" xfId="1500"/>
    <cellStyle name="20% - Accent1 4 3 3 2" xfId="8538"/>
    <cellStyle name="20% - Accent1 4 3 3 3" xfId="15575"/>
    <cellStyle name="20% - Accent1 4 3 4" xfId="2673"/>
    <cellStyle name="20% - Accent1 4 3 4 2" xfId="9711"/>
    <cellStyle name="20% - Accent1 4 3 4 3" xfId="16748"/>
    <cellStyle name="20% - Accent1 4 3 5" xfId="3847"/>
    <cellStyle name="20% - Accent1 4 3 5 2" xfId="10884"/>
    <cellStyle name="20% - Accent1 4 3 5 3" xfId="17921"/>
    <cellStyle name="20% - Accent1 4 3 6" xfId="5020"/>
    <cellStyle name="20% - Accent1 4 3 6 2" xfId="12057"/>
    <cellStyle name="20% - Accent1 4 3 6 3" xfId="19094"/>
    <cellStyle name="20% - Accent1 4 3 7" xfId="6193"/>
    <cellStyle name="20% - Accent1 4 3 7 2" xfId="13230"/>
    <cellStyle name="20% - Accent1 4 3 7 3" xfId="20267"/>
    <cellStyle name="20% - Accent1 4 3 8" xfId="7366"/>
    <cellStyle name="20% - Accent1 4 3 9" xfId="14403"/>
    <cellStyle name="20% - Accent1 4 4" xfId="577"/>
    <cellStyle name="20% - Accent1 4 4 2" xfId="1153"/>
    <cellStyle name="20% - Accent1 4 4 2 2" xfId="2268"/>
    <cellStyle name="20% - Accent1 4 4 2 2 2" xfId="9306"/>
    <cellStyle name="20% - Accent1 4 4 2 2 3" xfId="16343"/>
    <cellStyle name="20% - Accent1 4 4 2 3" xfId="3441"/>
    <cellStyle name="20% - Accent1 4 4 2 3 2" xfId="10479"/>
    <cellStyle name="20% - Accent1 4 4 2 3 3" xfId="17516"/>
    <cellStyle name="20% - Accent1 4 4 2 4" xfId="4615"/>
    <cellStyle name="20% - Accent1 4 4 2 4 2" xfId="11652"/>
    <cellStyle name="20% - Accent1 4 4 2 4 3" xfId="18689"/>
    <cellStyle name="20% - Accent1 4 4 2 5" xfId="5788"/>
    <cellStyle name="20% - Accent1 4 4 2 5 2" xfId="12825"/>
    <cellStyle name="20% - Accent1 4 4 2 5 3" xfId="19862"/>
    <cellStyle name="20% - Accent1 4 4 2 6" xfId="6961"/>
    <cellStyle name="20% - Accent1 4 4 2 6 2" xfId="13998"/>
    <cellStyle name="20% - Accent1 4 4 2 6 3" xfId="21035"/>
    <cellStyle name="20% - Accent1 4 4 2 7" xfId="8134"/>
    <cellStyle name="20% - Accent1 4 4 2 8" xfId="15171"/>
    <cellStyle name="20% - Accent1 4 4 3" xfId="1692"/>
    <cellStyle name="20% - Accent1 4 4 3 2" xfId="8730"/>
    <cellStyle name="20% - Accent1 4 4 3 3" xfId="15767"/>
    <cellStyle name="20% - Accent1 4 4 4" xfId="2865"/>
    <cellStyle name="20% - Accent1 4 4 4 2" xfId="9903"/>
    <cellStyle name="20% - Accent1 4 4 4 3" xfId="16940"/>
    <cellStyle name="20% - Accent1 4 4 5" xfId="4039"/>
    <cellStyle name="20% - Accent1 4 4 5 2" xfId="11076"/>
    <cellStyle name="20% - Accent1 4 4 5 3" xfId="18113"/>
    <cellStyle name="20% - Accent1 4 4 6" xfId="5212"/>
    <cellStyle name="20% - Accent1 4 4 6 2" xfId="12249"/>
    <cellStyle name="20% - Accent1 4 4 6 3" xfId="19286"/>
    <cellStyle name="20% - Accent1 4 4 7" xfId="6385"/>
    <cellStyle name="20% - Accent1 4 4 7 2" xfId="13422"/>
    <cellStyle name="20% - Accent1 4 4 7 3" xfId="20459"/>
    <cellStyle name="20% - Accent1 4 4 8" xfId="7558"/>
    <cellStyle name="20% - Accent1 4 4 9" xfId="14595"/>
    <cellStyle name="20% - Accent1 4 5" xfId="768"/>
    <cellStyle name="20% - Accent1 4 5 2" xfId="1883"/>
    <cellStyle name="20% - Accent1 4 5 2 2" xfId="8921"/>
    <cellStyle name="20% - Accent1 4 5 2 3" xfId="15958"/>
    <cellStyle name="20% - Accent1 4 5 3" xfId="3056"/>
    <cellStyle name="20% - Accent1 4 5 3 2" xfId="10094"/>
    <cellStyle name="20% - Accent1 4 5 3 3" xfId="17131"/>
    <cellStyle name="20% - Accent1 4 5 4" xfId="4230"/>
    <cellStyle name="20% - Accent1 4 5 4 2" xfId="11267"/>
    <cellStyle name="20% - Accent1 4 5 4 3" xfId="18304"/>
    <cellStyle name="20% - Accent1 4 5 5" xfId="5403"/>
    <cellStyle name="20% - Accent1 4 5 5 2" xfId="12440"/>
    <cellStyle name="20% - Accent1 4 5 5 3" xfId="19477"/>
    <cellStyle name="20% - Accent1 4 5 6" xfId="6576"/>
    <cellStyle name="20% - Accent1 4 5 6 2" xfId="13613"/>
    <cellStyle name="20% - Accent1 4 5 6 3" xfId="20650"/>
    <cellStyle name="20% - Accent1 4 5 7" xfId="7749"/>
    <cellStyle name="20% - Accent1 4 5 8" xfId="14786"/>
    <cellStyle name="20% - Accent1 4 6" xfId="203"/>
    <cellStyle name="20% - Accent1 4 6 2" xfId="8376"/>
    <cellStyle name="20% - Accent1 4 6 3" xfId="15413"/>
    <cellStyle name="20% - Accent1 4 7" xfId="2510"/>
    <cellStyle name="20% - Accent1 4 7 2" xfId="9548"/>
    <cellStyle name="20% - Accent1 4 7 3" xfId="16585"/>
    <cellStyle name="20% - Accent1 4 8" xfId="3684"/>
    <cellStyle name="20% - Accent1 4 8 2" xfId="10721"/>
    <cellStyle name="20% - Accent1 4 8 3" xfId="17758"/>
    <cellStyle name="20% - Accent1 4 9" xfId="4857"/>
    <cellStyle name="20% - Accent1 4 9 2" xfId="11894"/>
    <cellStyle name="20% - Accent1 4 9 3" xfId="18931"/>
    <cellStyle name="20% - Accent1 5" xfId="132"/>
    <cellStyle name="20% - Accent1 5 10" xfId="6029"/>
    <cellStyle name="20% - Accent1 5 10 2" xfId="13066"/>
    <cellStyle name="20% - Accent1 5 10 3" xfId="20103"/>
    <cellStyle name="20% - Accent1 5 11" xfId="7202"/>
    <cellStyle name="20% - Accent1 5 12" xfId="14239"/>
    <cellStyle name="20% - Accent1 5 2" xfId="289"/>
    <cellStyle name="20% - Accent1 5 2 10" xfId="7270"/>
    <cellStyle name="20% - Accent1 5 2 11" xfId="14307"/>
    <cellStyle name="20% - Accent1 5 2 2" xfId="388"/>
    <cellStyle name="20% - Accent1 5 2 2 2" xfId="964"/>
    <cellStyle name="20% - Accent1 5 2 2 2 2" xfId="2079"/>
    <cellStyle name="20% - Accent1 5 2 2 2 2 2" xfId="9117"/>
    <cellStyle name="20% - Accent1 5 2 2 2 2 3" xfId="16154"/>
    <cellStyle name="20% - Accent1 5 2 2 2 3" xfId="3252"/>
    <cellStyle name="20% - Accent1 5 2 2 2 3 2" xfId="10290"/>
    <cellStyle name="20% - Accent1 5 2 2 2 3 3" xfId="17327"/>
    <cellStyle name="20% - Accent1 5 2 2 2 4" xfId="4426"/>
    <cellStyle name="20% - Accent1 5 2 2 2 4 2" xfId="11463"/>
    <cellStyle name="20% - Accent1 5 2 2 2 4 3" xfId="18500"/>
    <cellStyle name="20% - Accent1 5 2 2 2 5" xfId="5599"/>
    <cellStyle name="20% - Accent1 5 2 2 2 5 2" xfId="12636"/>
    <cellStyle name="20% - Accent1 5 2 2 2 5 3" xfId="19673"/>
    <cellStyle name="20% - Accent1 5 2 2 2 6" xfId="6772"/>
    <cellStyle name="20% - Accent1 5 2 2 2 6 2" xfId="13809"/>
    <cellStyle name="20% - Accent1 5 2 2 2 6 3" xfId="20846"/>
    <cellStyle name="20% - Accent1 5 2 2 2 7" xfId="7945"/>
    <cellStyle name="20% - Accent1 5 2 2 2 8" xfId="14982"/>
    <cellStyle name="20% - Accent1 5 2 2 3" xfId="1503"/>
    <cellStyle name="20% - Accent1 5 2 2 3 2" xfId="8541"/>
    <cellStyle name="20% - Accent1 5 2 2 3 3" xfId="15578"/>
    <cellStyle name="20% - Accent1 5 2 2 4" xfId="2676"/>
    <cellStyle name="20% - Accent1 5 2 2 4 2" xfId="9714"/>
    <cellStyle name="20% - Accent1 5 2 2 4 3" xfId="16751"/>
    <cellStyle name="20% - Accent1 5 2 2 5" xfId="3850"/>
    <cellStyle name="20% - Accent1 5 2 2 5 2" xfId="10887"/>
    <cellStyle name="20% - Accent1 5 2 2 5 3" xfId="17924"/>
    <cellStyle name="20% - Accent1 5 2 2 6" xfId="5023"/>
    <cellStyle name="20% - Accent1 5 2 2 6 2" xfId="12060"/>
    <cellStyle name="20% - Accent1 5 2 2 6 3" xfId="19097"/>
    <cellStyle name="20% - Accent1 5 2 2 7" xfId="6196"/>
    <cellStyle name="20% - Accent1 5 2 2 7 2" xfId="13233"/>
    <cellStyle name="20% - Accent1 5 2 2 7 3" xfId="20270"/>
    <cellStyle name="20% - Accent1 5 2 2 8" xfId="7369"/>
    <cellStyle name="20% - Accent1 5 2 2 9" xfId="14406"/>
    <cellStyle name="20% - Accent1 5 2 3" xfId="580"/>
    <cellStyle name="20% - Accent1 5 2 3 2" xfId="1156"/>
    <cellStyle name="20% - Accent1 5 2 3 2 2" xfId="2271"/>
    <cellStyle name="20% - Accent1 5 2 3 2 2 2" xfId="9309"/>
    <cellStyle name="20% - Accent1 5 2 3 2 2 3" xfId="16346"/>
    <cellStyle name="20% - Accent1 5 2 3 2 3" xfId="3444"/>
    <cellStyle name="20% - Accent1 5 2 3 2 3 2" xfId="10482"/>
    <cellStyle name="20% - Accent1 5 2 3 2 3 3" xfId="17519"/>
    <cellStyle name="20% - Accent1 5 2 3 2 4" xfId="4618"/>
    <cellStyle name="20% - Accent1 5 2 3 2 4 2" xfId="11655"/>
    <cellStyle name="20% - Accent1 5 2 3 2 4 3" xfId="18692"/>
    <cellStyle name="20% - Accent1 5 2 3 2 5" xfId="5791"/>
    <cellStyle name="20% - Accent1 5 2 3 2 5 2" xfId="12828"/>
    <cellStyle name="20% - Accent1 5 2 3 2 5 3" xfId="19865"/>
    <cellStyle name="20% - Accent1 5 2 3 2 6" xfId="6964"/>
    <cellStyle name="20% - Accent1 5 2 3 2 6 2" xfId="14001"/>
    <cellStyle name="20% - Accent1 5 2 3 2 6 3" xfId="21038"/>
    <cellStyle name="20% - Accent1 5 2 3 2 7" xfId="8137"/>
    <cellStyle name="20% - Accent1 5 2 3 2 8" xfId="15174"/>
    <cellStyle name="20% - Accent1 5 2 3 3" xfId="1695"/>
    <cellStyle name="20% - Accent1 5 2 3 3 2" xfId="8733"/>
    <cellStyle name="20% - Accent1 5 2 3 3 3" xfId="15770"/>
    <cellStyle name="20% - Accent1 5 2 3 4" xfId="2868"/>
    <cellStyle name="20% - Accent1 5 2 3 4 2" xfId="9906"/>
    <cellStyle name="20% - Accent1 5 2 3 4 3" xfId="16943"/>
    <cellStyle name="20% - Accent1 5 2 3 5" xfId="4042"/>
    <cellStyle name="20% - Accent1 5 2 3 5 2" xfId="11079"/>
    <cellStyle name="20% - Accent1 5 2 3 5 3" xfId="18116"/>
    <cellStyle name="20% - Accent1 5 2 3 6" xfId="5215"/>
    <cellStyle name="20% - Accent1 5 2 3 6 2" xfId="12252"/>
    <cellStyle name="20% - Accent1 5 2 3 6 3" xfId="19289"/>
    <cellStyle name="20% - Accent1 5 2 3 7" xfId="6388"/>
    <cellStyle name="20% - Accent1 5 2 3 7 2" xfId="13425"/>
    <cellStyle name="20% - Accent1 5 2 3 7 3" xfId="20462"/>
    <cellStyle name="20% - Accent1 5 2 3 8" xfId="7561"/>
    <cellStyle name="20% - Accent1 5 2 3 9" xfId="14598"/>
    <cellStyle name="20% - Accent1 5 2 4" xfId="865"/>
    <cellStyle name="20% - Accent1 5 2 4 2" xfId="1980"/>
    <cellStyle name="20% - Accent1 5 2 4 2 2" xfId="9018"/>
    <cellStyle name="20% - Accent1 5 2 4 2 3" xfId="16055"/>
    <cellStyle name="20% - Accent1 5 2 4 3" xfId="3153"/>
    <cellStyle name="20% - Accent1 5 2 4 3 2" xfId="10191"/>
    <cellStyle name="20% - Accent1 5 2 4 3 3" xfId="17228"/>
    <cellStyle name="20% - Accent1 5 2 4 4" xfId="4327"/>
    <cellStyle name="20% - Accent1 5 2 4 4 2" xfId="11364"/>
    <cellStyle name="20% - Accent1 5 2 4 4 3" xfId="18401"/>
    <cellStyle name="20% - Accent1 5 2 4 5" xfId="5500"/>
    <cellStyle name="20% - Accent1 5 2 4 5 2" xfId="12537"/>
    <cellStyle name="20% - Accent1 5 2 4 5 3" xfId="19574"/>
    <cellStyle name="20% - Accent1 5 2 4 6" xfId="6673"/>
    <cellStyle name="20% - Accent1 5 2 4 6 2" xfId="13710"/>
    <cellStyle name="20% - Accent1 5 2 4 6 3" xfId="20747"/>
    <cellStyle name="20% - Accent1 5 2 4 7" xfId="7846"/>
    <cellStyle name="20% - Accent1 5 2 4 8" xfId="14883"/>
    <cellStyle name="20% - Accent1 5 2 5" xfId="1404"/>
    <cellStyle name="20% - Accent1 5 2 5 2" xfId="8442"/>
    <cellStyle name="20% - Accent1 5 2 5 3" xfId="15479"/>
    <cellStyle name="20% - Accent1 5 2 6" xfId="2577"/>
    <cellStyle name="20% - Accent1 5 2 6 2" xfId="9615"/>
    <cellStyle name="20% - Accent1 5 2 6 3" xfId="16652"/>
    <cellStyle name="20% - Accent1 5 2 7" xfId="3751"/>
    <cellStyle name="20% - Accent1 5 2 7 2" xfId="10788"/>
    <cellStyle name="20% - Accent1 5 2 7 3" xfId="17825"/>
    <cellStyle name="20% - Accent1 5 2 8" xfId="4924"/>
    <cellStyle name="20% - Accent1 5 2 8 2" xfId="11961"/>
    <cellStyle name="20% - Accent1 5 2 8 3" xfId="18998"/>
    <cellStyle name="20% - Accent1 5 2 9" xfId="6097"/>
    <cellStyle name="20% - Accent1 5 2 9 2" xfId="13134"/>
    <cellStyle name="20% - Accent1 5 2 9 3" xfId="20171"/>
    <cellStyle name="20% - Accent1 5 3" xfId="387"/>
    <cellStyle name="20% - Accent1 5 3 2" xfId="963"/>
    <cellStyle name="20% - Accent1 5 3 2 2" xfId="2078"/>
    <cellStyle name="20% - Accent1 5 3 2 2 2" xfId="9116"/>
    <cellStyle name="20% - Accent1 5 3 2 2 3" xfId="16153"/>
    <cellStyle name="20% - Accent1 5 3 2 3" xfId="3251"/>
    <cellStyle name="20% - Accent1 5 3 2 3 2" xfId="10289"/>
    <cellStyle name="20% - Accent1 5 3 2 3 3" xfId="17326"/>
    <cellStyle name="20% - Accent1 5 3 2 4" xfId="4425"/>
    <cellStyle name="20% - Accent1 5 3 2 4 2" xfId="11462"/>
    <cellStyle name="20% - Accent1 5 3 2 4 3" xfId="18499"/>
    <cellStyle name="20% - Accent1 5 3 2 5" xfId="5598"/>
    <cellStyle name="20% - Accent1 5 3 2 5 2" xfId="12635"/>
    <cellStyle name="20% - Accent1 5 3 2 5 3" xfId="19672"/>
    <cellStyle name="20% - Accent1 5 3 2 6" xfId="6771"/>
    <cellStyle name="20% - Accent1 5 3 2 6 2" xfId="13808"/>
    <cellStyle name="20% - Accent1 5 3 2 6 3" xfId="20845"/>
    <cellStyle name="20% - Accent1 5 3 2 7" xfId="7944"/>
    <cellStyle name="20% - Accent1 5 3 2 8" xfId="14981"/>
    <cellStyle name="20% - Accent1 5 3 3" xfId="1502"/>
    <cellStyle name="20% - Accent1 5 3 3 2" xfId="8540"/>
    <cellStyle name="20% - Accent1 5 3 3 3" xfId="15577"/>
    <cellStyle name="20% - Accent1 5 3 4" xfId="2675"/>
    <cellStyle name="20% - Accent1 5 3 4 2" xfId="9713"/>
    <cellStyle name="20% - Accent1 5 3 4 3" xfId="16750"/>
    <cellStyle name="20% - Accent1 5 3 5" xfId="3849"/>
    <cellStyle name="20% - Accent1 5 3 5 2" xfId="10886"/>
    <cellStyle name="20% - Accent1 5 3 5 3" xfId="17923"/>
    <cellStyle name="20% - Accent1 5 3 6" xfId="5022"/>
    <cellStyle name="20% - Accent1 5 3 6 2" xfId="12059"/>
    <cellStyle name="20% - Accent1 5 3 6 3" xfId="19096"/>
    <cellStyle name="20% - Accent1 5 3 7" xfId="6195"/>
    <cellStyle name="20% - Accent1 5 3 7 2" xfId="13232"/>
    <cellStyle name="20% - Accent1 5 3 7 3" xfId="20269"/>
    <cellStyle name="20% - Accent1 5 3 8" xfId="7368"/>
    <cellStyle name="20% - Accent1 5 3 9" xfId="14405"/>
    <cellStyle name="20% - Accent1 5 4" xfId="579"/>
    <cellStyle name="20% - Accent1 5 4 2" xfId="1155"/>
    <cellStyle name="20% - Accent1 5 4 2 2" xfId="2270"/>
    <cellStyle name="20% - Accent1 5 4 2 2 2" xfId="9308"/>
    <cellStyle name="20% - Accent1 5 4 2 2 3" xfId="16345"/>
    <cellStyle name="20% - Accent1 5 4 2 3" xfId="3443"/>
    <cellStyle name="20% - Accent1 5 4 2 3 2" xfId="10481"/>
    <cellStyle name="20% - Accent1 5 4 2 3 3" xfId="17518"/>
    <cellStyle name="20% - Accent1 5 4 2 4" xfId="4617"/>
    <cellStyle name="20% - Accent1 5 4 2 4 2" xfId="11654"/>
    <cellStyle name="20% - Accent1 5 4 2 4 3" xfId="18691"/>
    <cellStyle name="20% - Accent1 5 4 2 5" xfId="5790"/>
    <cellStyle name="20% - Accent1 5 4 2 5 2" xfId="12827"/>
    <cellStyle name="20% - Accent1 5 4 2 5 3" xfId="19864"/>
    <cellStyle name="20% - Accent1 5 4 2 6" xfId="6963"/>
    <cellStyle name="20% - Accent1 5 4 2 6 2" xfId="14000"/>
    <cellStyle name="20% - Accent1 5 4 2 6 3" xfId="21037"/>
    <cellStyle name="20% - Accent1 5 4 2 7" xfId="8136"/>
    <cellStyle name="20% - Accent1 5 4 2 8" xfId="15173"/>
    <cellStyle name="20% - Accent1 5 4 3" xfId="1694"/>
    <cellStyle name="20% - Accent1 5 4 3 2" xfId="8732"/>
    <cellStyle name="20% - Accent1 5 4 3 3" xfId="15769"/>
    <cellStyle name="20% - Accent1 5 4 4" xfId="2867"/>
    <cellStyle name="20% - Accent1 5 4 4 2" xfId="9905"/>
    <cellStyle name="20% - Accent1 5 4 4 3" xfId="16942"/>
    <cellStyle name="20% - Accent1 5 4 5" xfId="4041"/>
    <cellStyle name="20% - Accent1 5 4 5 2" xfId="11078"/>
    <cellStyle name="20% - Accent1 5 4 5 3" xfId="18115"/>
    <cellStyle name="20% - Accent1 5 4 6" xfId="5214"/>
    <cellStyle name="20% - Accent1 5 4 6 2" xfId="12251"/>
    <cellStyle name="20% - Accent1 5 4 6 3" xfId="19288"/>
    <cellStyle name="20% - Accent1 5 4 7" xfId="6387"/>
    <cellStyle name="20% - Accent1 5 4 7 2" xfId="13424"/>
    <cellStyle name="20% - Accent1 5 4 7 3" xfId="20461"/>
    <cellStyle name="20% - Accent1 5 4 8" xfId="7560"/>
    <cellStyle name="20% - Accent1 5 4 9" xfId="14597"/>
    <cellStyle name="20% - Accent1 5 5" xfId="769"/>
    <cellStyle name="20% - Accent1 5 5 2" xfId="1884"/>
    <cellStyle name="20% - Accent1 5 5 2 2" xfId="8922"/>
    <cellStyle name="20% - Accent1 5 5 2 3" xfId="15959"/>
    <cellStyle name="20% - Accent1 5 5 3" xfId="3057"/>
    <cellStyle name="20% - Accent1 5 5 3 2" xfId="10095"/>
    <cellStyle name="20% - Accent1 5 5 3 3" xfId="17132"/>
    <cellStyle name="20% - Accent1 5 5 4" xfId="4231"/>
    <cellStyle name="20% - Accent1 5 5 4 2" xfId="11268"/>
    <cellStyle name="20% - Accent1 5 5 4 3" xfId="18305"/>
    <cellStyle name="20% - Accent1 5 5 5" xfId="5404"/>
    <cellStyle name="20% - Accent1 5 5 5 2" xfId="12441"/>
    <cellStyle name="20% - Accent1 5 5 5 3" xfId="19478"/>
    <cellStyle name="20% - Accent1 5 5 6" xfId="6577"/>
    <cellStyle name="20% - Accent1 5 5 6 2" xfId="13614"/>
    <cellStyle name="20% - Accent1 5 5 6 3" xfId="20651"/>
    <cellStyle name="20% - Accent1 5 5 7" xfId="7750"/>
    <cellStyle name="20% - Accent1 5 5 8" xfId="14787"/>
    <cellStyle name="20% - Accent1 5 6" xfId="204"/>
    <cellStyle name="20% - Accent1 5 6 2" xfId="8375"/>
    <cellStyle name="20% - Accent1 5 6 3" xfId="15412"/>
    <cellStyle name="20% - Accent1 5 7" xfId="2509"/>
    <cellStyle name="20% - Accent1 5 7 2" xfId="9547"/>
    <cellStyle name="20% - Accent1 5 7 3" xfId="16584"/>
    <cellStyle name="20% - Accent1 5 8" xfId="3683"/>
    <cellStyle name="20% - Accent1 5 8 2" xfId="10720"/>
    <cellStyle name="20% - Accent1 5 8 3" xfId="17757"/>
    <cellStyle name="20% - Accent1 5 9" xfId="4856"/>
    <cellStyle name="20% - Accent1 5 9 2" xfId="11893"/>
    <cellStyle name="20% - Accent1 5 9 3" xfId="18930"/>
    <cellStyle name="20% - Accent1 6" xfId="148"/>
    <cellStyle name="20% - Accent1 6 10" xfId="6028"/>
    <cellStyle name="20% - Accent1 6 10 2" xfId="13065"/>
    <cellStyle name="20% - Accent1 6 10 3" xfId="20102"/>
    <cellStyle name="20% - Accent1 6 11" xfId="7201"/>
    <cellStyle name="20% - Accent1 6 12" xfId="14238"/>
    <cellStyle name="20% - Accent1 6 2" xfId="290"/>
    <cellStyle name="20% - Accent1 6 2 10" xfId="7271"/>
    <cellStyle name="20% - Accent1 6 2 11" xfId="14308"/>
    <cellStyle name="20% - Accent1 6 2 2" xfId="390"/>
    <cellStyle name="20% - Accent1 6 2 2 2" xfId="966"/>
    <cellStyle name="20% - Accent1 6 2 2 2 2" xfId="2081"/>
    <cellStyle name="20% - Accent1 6 2 2 2 2 2" xfId="9119"/>
    <cellStyle name="20% - Accent1 6 2 2 2 2 3" xfId="16156"/>
    <cellStyle name="20% - Accent1 6 2 2 2 3" xfId="3254"/>
    <cellStyle name="20% - Accent1 6 2 2 2 3 2" xfId="10292"/>
    <cellStyle name="20% - Accent1 6 2 2 2 3 3" xfId="17329"/>
    <cellStyle name="20% - Accent1 6 2 2 2 4" xfId="4428"/>
    <cellStyle name="20% - Accent1 6 2 2 2 4 2" xfId="11465"/>
    <cellStyle name="20% - Accent1 6 2 2 2 4 3" xfId="18502"/>
    <cellStyle name="20% - Accent1 6 2 2 2 5" xfId="5601"/>
    <cellStyle name="20% - Accent1 6 2 2 2 5 2" xfId="12638"/>
    <cellStyle name="20% - Accent1 6 2 2 2 5 3" xfId="19675"/>
    <cellStyle name="20% - Accent1 6 2 2 2 6" xfId="6774"/>
    <cellStyle name="20% - Accent1 6 2 2 2 6 2" xfId="13811"/>
    <cellStyle name="20% - Accent1 6 2 2 2 6 3" xfId="20848"/>
    <cellStyle name="20% - Accent1 6 2 2 2 7" xfId="7947"/>
    <cellStyle name="20% - Accent1 6 2 2 2 8" xfId="14984"/>
    <cellStyle name="20% - Accent1 6 2 2 3" xfId="1505"/>
    <cellStyle name="20% - Accent1 6 2 2 3 2" xfId="8543"/>
    <cellStyle name="20% - Accent1 6 2 2 3 3" xfId="15580"/>
    <cellStyle name="20% - Accent1 6 2 2 4" xfId="2678"/>
    <cellStyle name="20% - Accent1 6 2 2 4 2" xfId="9716"/>
    <cellStyle name="20% - Accent1 6 2 2 4 3" xfId="16753"/>
    <cellStyle name="20% - Accent1 6 2 2 5" xfId="3852"/>
    <cellStyle name="20% - Accent1 6 2 2 5 2" xfId="10889"/>
    <cellStyle name="20% - Accent1 6 2 2 5 3" xfId="17926"/>
    <cellStyle name="20% - Accent1 6 2 2 6" xfId="5025"/>
    <cellStyle name="20% - Accent1 6 2 2 6 2" xfId="12062"/>
    <cellStyle name="20% - Accent1 6 2 2 6 3" xfId="19099"/>
    <cellStyle name="20% - Accent1 6 2 2 7" xfId="6198"/>
    <cellStyle name="20% - Accent1 6 2 2 7 2" xfId="13235"/>
    <cellStyle name="20% - Accent1 6 2 2 7 3" xfId="20272"/>
    <cellStyle name="20% - Accent1 6 2 2 8" xfId="7371"/>
    <cellStyle name="20% - Accent1 6 2 2 9" xfId="14408"/>
    <cellStyle name="20% - Accent1 6 2 3" xfId="582"/>
    <cellStyle name="20% - Accent1 6 2 3 2" xfId="1158"/>
    <cellStyle name="20% - Accent1 6 2 3 2 2" xfId="2273"/>
    <cellStyle name="20% - Accent1 6 2 3 2 2 2" xfId="9311"/>
    <cellStyle name="20% - Accent1 6 2 3 2 2 3" xfId="16348"/>
    <cellStyle name="20% - Accent1 6 2 3 2 3" xfId="3446"/>
    <cellStyle name="20% - Accent1 6 2 3 2 3 2" xfId="10484"/>
    <cellStyle name="20% - Accent1 6 2 3 2 3 3" xfId="17521"/>
    <cellStyle name="20% - Accent1 6 2 3 2 4" xfId="4620"/>
    <cellStyle name="20% - Accent1 6 2 3 2 4 2" xfId="11657"/>
    <cellStyle name="20% - Accent1 6 2 3 2 4 3" xfId="18694"/>
    <cellStyle name="20% - Accent1 6 2 3 2 5" xfId="5793"/>
    <cellStyle name="20% - Accent1 6 2 3 2 5 2" xfId="12830"/>
    <cellStyle name="20% - Accent1 6 2 3 2 5 3" xfId="19867"/>
    <cellStyle name="20% - Accent1 6 2 3 2 6" xfId="6966"/>
    <cellStyle name="20% - Accent1 6 2 3 2 6 2" xfId="14003"/>
    <cellStyle name="20% - Accent1 6 2 3 2 6 3" xfId="21040"/>
    <cellStyle name="20% - Accent1 6 2 3 2 7" xfId="8139"/>
    <cellStyle name="20% - Accent1 6 2 3 2 8" xfId="15176"/>
    <cellStyle name="20% - Accent1 6 2 3 3" xfId="1697"/>
    <cellStyle name="20% - Accent1 6 2 3 3 2" xfId="8735"/>
    <cellStyle name="20% - Accent1 6 2 3 3 3" xfId="15772"/>
    <cellStyle name="20% - Accent1 6 2 3 4" xfId="2870"/>
    <cellStyle name="20% - Accent1 6 2 3 4 2" xfId="9908"/>
    <cellStyle name="20% - Accent1 6 2 3 4 3" xfId="16945"/>
    <cellStyle name="20% - Accent1 6 2 3 5" xfId="4044"/>
    <cellStyle name="20% - Accent1 6 2 3 5 2" xfId="11081"/>
    <cellStyle name="20% - Accent1 6 2 3 5 3" xfId="18118"/>
    <cellStyle name="20% - Accent1 6 2 3 6" xfId="5217"/>
    <cellStyle name="20% - Accent1 6 2 3 6 2" xfId="12254"/>
    <cellStyle name="20% - Accent1 6 2 3 6 3" xfId="19291"/>
    <cellStyle name="20% - Accent1 6 2 3 7" xfId="6390"/>
    <cellStyle name="20% - Accent1 6 2 3 7 2" xfId="13427"/>
    <cellStyle name="20% - Accent1 6 2 3 7 3" xfId="20464"/>
    <cellStyle name="20% - Accent1 6 2 3 8" xfId="7563"/>
    <cellStyle name="20% - Accent1 6 2 3 9" xfId="14600"/>
    <cellStyle name="20% - Accent1 6 2 4" xfId="866"/>
    <cellStyle name="20% - Accent1 6 2 4 2" xfId="1981"/>
    <cellStyle name="20% - Accent1 6 2 4 2 2" xfId="9019"/>
    <cellStyle name="20% - Accent1 6 2 4 2 3" xfId="16056"/>
    <cellStyle name="20% - Accent1 6 2 4 3" xfId="3154"/>
    <cellStyle name="20% - Accent1 6 2 4 3 2" xfId="10192"/>
    <cellStyle name="20% - Accent1 6 2 4 3 3" xfId="17229"/>
    <cellStyle name="20% - Accent1 6 2 4 4" xfId="4328"/>
    <cellStyle name="20% - Accent1 6 2 4 4 2" xfId="11365"/>
    <cellStyle name="20% - Accent1 6 2 4 4 3" xfId="18402"/>
    <cellStyle name="20% - Accent1 6 2 4 5" xfId="5501"/>
    <cellStyle name="20% - Accent1 6 2 4 5 2" xfId="12538"/>
    <cellStyle name="20% - Accent1 6 2 4 5 3" xfId="19575"/>
    <cellStyle name="20% - Accent1 6 2 4 6" xfId="6674"/>
    <cellStyle name="20% - Accent1 6 2 4 6 2" xfId="13711"/>
    <cellStyle name="20% - Accent1 6 2 4 6 3" xfId="20748"/>
    <cellStyle name="20% - Accent1 6 2 4 7" xfId="7847"/>
    <cellStyle name="20% - Accent1 6 2 4 8" xfId="14884"/>
    <cellStyle name="20% - Accent1 6 2 5" xfId="1405"/>
    <cellStyle name="20% - Accent1 6 2 5 2" xfId="8443"/>
    <cellStyle name="20% - Accent1 6 2 5 3" xfId="15480"/>
    <cellStyle name="20% - Accent1 6 2 6" xfId="2578"/>
    <cellStyle name="20% - Accent1 6 2 6 2" xfId="9616"/>
    <cellStyle name="20% - Accent1 6 2 6 3" xfId="16653"/>
    <cellStyle name="20% - Accent1 6 2 7" xfId="3752"/>
    <cellStyle name="20% - Accent1 6 2 7 2" xfId="10789"/>
    <cellStyle name="20% - Accent1 6 2 7 3" xfId="17826"/>
    <cellStyle name="20% - Accent1 6 2 8" xfId="4925"/>
    <cellStyle name="20% - Accent1 6 2 8 2" xfId="11962"/>
    <cellStyle name="20% - Accent1 6 2 8 3" xfId="18999"/>
    <cellStyle name="20% - Accent1 6 2 9" xfId="6098"/>
    <cellStyle name="20% - Accent1 6 2 9 2" xfId="13135"/>
    <cellStyle name="20% - Accent1 6 2 9 3" xfId="20172"/>
    <cellStyle name="20% - Accent1 6 3" xfId="389"/>
    <cellStyle name="20% - Accent1 6 3 2" xfId="965"/>
    <cellStyle name="20% - Accent1 6 3 2 2" xfId="2080"/>
    <cellStyle name="20% - Accent1 6 3 2 2 2" xfId="9118"/>
    <cellStyle name="20% - Accent1 6 3 2 2 3" xfId="16155"/>
    <cellStyle name="20% - Accent1 6 3 2 3" xfId="3253"/>
    <cellStyle name="20% - Accent1 6 3 2 3 2" xfId="10291"/>
    <cellStyle name="20% - Accent1 6 3 2 3 3" xfId="17328"/>
    <cellStyle name="20% - Accent1 6 3 2 4" xfId="4427"/>
    <cellStyle name="20% - Accent1 6 3 2 4 2" xfId="11464"/>
    <cellStyle name="20% - Accent1 6 3 2 4 3" xfId="18501"/>
    <cellStyle name="20% - Accent1 6 3 2 5" xfId="5600"/>
    <cellStyle name="20% - Accent1 6 3 2 5 2" xfId="12637"/>
    <cellStyle name="20% - Accent1 6 3 2 5 3" xfId="19674"/>
    <cellStyle name="20% - Accent1 6 3 2 6" xfId="6773"/>
    <cellStyle name="20% - Accent1 6 3 2 6 2" xfId="13810"/>
    <cellStyle name="20% - Accent1 6 3 2 6 3" xfId="20847"/>
    <cellStyle name="20% - Accent1 6 3 2 7" xfId="7946"/>
    <cellStyle name="20% - Accent1 6 3 2 8" xfId="14983"/>
    <cellStyle name="20% - Accent1 6 3 3" xfId="1504"/>
    <cellStyle name="20% - Accent1 6 3 3 2" xfId="8542"/>
    <cellStyle name="20% - Accent1 6 3 3 3" xfId="15579"/>
    <cellStyle name="20% - Accent1 6 3 4" xfId="2677"/>
    <cellStyle name="20% - Accent1 6 3 4 2" xfId="9715"/>
    <cellStyle name="20% - Accent1 6 3 4 3" xfId="16752"/>
    <cellStyle name="20% - Accent1 6 3 5" xfId="3851"/>
    <cellStyle name="20% - Accent1 6 3 5 2" xfId="10888"/>
    <cellStyle name="20% - Accent1 6 3 5 3" xfId="17925"/>
    <cellStyle name="20% - Accent1 6 3 6" xfId="5024"/>
    <cellStyle name="20% - Accent1 6 3 6 2" xfId="12061"/>
    <cellStyle name="20% - Accent1 6 3 6 3" xfId="19098"/>
    <cellStyle name="20% - Accent1 6 3 7" xfId="6197"/>
    <cellStyle name="20% - Accent1 6 3 7 2" xfId="13234"/>
    <cellStyle name="20% - Accent1 6 3 7 3" xfId="20271"/>
    <cellStyle name="20% - Accent1 6 3 8" xfId="7370"/>
    <cellStyle name="20% - Accent1 6 3 9" xfId="14407"/>
    <cellStyle name="20% - Accent1 6 4" xfId="581"/>
    <cellStyle name="20% - Accent1 6 4 2" xfId="1157"/>
    <cellStyle name="20% - Accent1 6 4 2 2" xfId="2272"/>
    <cellStyle name="20% - Accent1 6 4 2 2 2" xfId="9310"/>
    <cellStyle name="20% - Accent1 6 4 2 2 3" xfId="16347"/>
    <cellStyle name="20% - Accent1 6 4 2 3" xfId="3445"/>
    <cellStyle name="20% - Accent1 6 4 2 3 2" xfId="10483"/>
    <cellStyle name="20% - Accent1 6 4 2 3 3" xfId="17520"/>
    <cellStyle name="20% - Accent1 6 4 2 4" xfId="4619"/>
    <cellStyle name="20% - Accent1 6 4 2 4 2" xfId="11656"/>
    <cellStyle name="20% - Accent1 6 4 2 4 3" xfId="18693"/>
    <cellStyle name="20% - Accent1 6 4 2 5" xfId="5792"/>
    <cellStyle name="20% - Accent1 6 4 2 5 2" xfId="12829"/>
    <cellStyle name="20% - Accent1 6 4 2 5 3" xfId="19866"/>
    <cellStyle name="20% - Accent1 6 4 2 6" xfId="6965"/>
    <cellStyle name="20% - Accent1 6 4 2 6 2" xfId="14002"/>
    <cellStyle name="20% - Accent1 6 4 2 6 3" xfId="21039"/>
    <cellStyle name="20% - Accent1 6 4 2 7" xfId="8138"/>
    <cellStyle name="20% - Accent1 6 4 2 8" xfId="15175"/>
    <cellStyle name="20% - Accent1 6 4 3" xfId="1696"/>
    <cellStyle name="20% - Accent1 6 4 3 2" xfId="8734"/>
    <cellStyle name="20% - Accent1 6 4 3 3" xfId="15771"/>
    <cellStyle name="20% - Accent1 6 4 4" xfId="2869"/>
    <cellStyle name="20% - Accent1 6 4 4 2" xfId="9907"/>
    <cellStyle name="20% - Accent1 6 4 4 3" xfId="16944"/>
    <cellStyle name="20% - Accent1 6 4 5" xfId="4043"/>
    <cellStyle name="20% - Accent1 6 4 5 2" xfId="11080"/>
    <cellStyle name="20% - Accent1 6 4 5 3" xfId="18117"/>
    <cellStyle name="20% - Accent1 6 4 6" xfId="5216"/>
    <cellStyle name="20% - Accent1 6 4 6 2" xfId="12253"/>
    <cellStyle name="20% - Accent1 6 4 6 3" xfId="19290"/>
    <cellStyle name="20% - Accent1 6 4 7" xfId="6389"/>
    <cellStyle name="20% - Accent1 6 4 7 2" xfId="13426"/>
    <cellStyle name="20% - Accent1 6 4 7 3" xfId="20463"/>
    <cellStyle name="20% - Accent1 6 4 8" xfId="7562"/>
    <cellStyle name="20% - Accent1 6 4 9" xfId="14599"/>
    <cellStyle name="20% - Accent1 6 5" xfId="770"/>
    <cellStyle name="20% - Accent1 6 5 2" xfId="1885"/>
    <cellStyle name="20% - Accent1 6 5 2 2" xfId="8923"/>
    <cellStyle name="20% - Accent1 6 5 2 3" xfId="15960"/>
    <cellStyle name="20% - Accent1 6 5 3" xfId="3058"/>
    <cellStyle name="20% - Accent1 6 5 3 2" xfId="10096"/>
    <cellStyle name="20% - Accent1 6 5 3 3" xfId="17133"/>
    <cellStyle name="20% - Accent1 6 5 4" xfId="4232"/>
    <cellStyle name="20% - Accent1 6 5 4 2" xfId="11269"/>
    <cellStyle name="20% - Accent1 6 5 4 3" xfId="18306"/>
    <cellStyle name="20% - Accent1 6 5 5" xfId="5405"/>
    <cellStyle name="20% - Accent1 6 5 5 2" xfId="12442"/>
    <cellStyle name="20% - Accent1 6 5 5 3" xfId="19479"/>
    <cellStyle name="20% - Accent1 6 5 6" xfId="6578"/>
    <cellStyle name="20% - Accent1 6 5 6 2" xfId="13615"/>
    <cellStyle name="20% - Accent1 6 5 6 3" xfId="20652"/>
    <cellStyle name="20% - Accent1 6 5 7" xfId="7751"/>
    <cellStyle name="20% - Accent1 6 5 8" xfId="14788"/>
    <cellStyle name="20% - Accent1 6 6" xfId="205"/>
    <cellStyle name="20% - Accent1 6 6 2" xfId="8374"/>
    <cellStyle name="20% - Accent1 6 6 3" xfId="15411"/>
    <cellStyle name="20% - Accent1 6 7" xfId="2508"/>
    <cellStyle name="20% - Accent1 6 7 2" xfId="9546"/>
    <cellStyle name="20% - Accent1 6 7 3" xfId="16583"/>
    <cellStyle name="20% - Accent1 6 8" xfId="3682"/>
    <cellStyle name="20% - Accent1 6 8 2" xfId="10719"/>
    <cellStyle name="20% - Accent1 6 8 3" xfId="17756"/>
    <cellStyle name="20% - Accent1 6 9" xfId="4855"/>
    <cellStyle name="20% - Accent1 6 9 2" xfId="11892"/>
    <cellStyle name="20% - Accent1 6 9 3" xfId="18929"/>
    <cellStyle name="20% - Accent1 7" xfId="164"/>
    <cellStyle name="20% - Accent1 7 10" xfId="6027"/>
    <cellStyle name="20% - Accent1 7 10 2" xfId="13064"/>
    <cellStyle name="20% - Accent1 7 10 3" xfId="20101"/>
    <cellStyle name="20% - Accent1 7 11" xfId="7200"/>
    <cellStyle name="20% - Accent1 7 12" xfId="14237"/>
    <cellStyle name="20% - Accent1 7 2" xfId="291"/>
    <cellStyle name="20% - Accent1 7 2 10" xfId="7272"/>
    <cellStyle name="20% - Accent1 7 2 11" xfId="14309"/>
    <cellStyle name="20% - Accent1 7 2 2" xfId="392"/>
    <cellStyle name="20% - Accent1 7 2 2 2" xfId="968"/>
    <cellStyle name="20% - Accent1 7 2 2 2 2" xfId="2083"/>
    <cellStyle name="20% - Accent1 7 2 2 2 2 2" xfId="9121"/>
    <cellStyle name="20% - Accent1 7 2 2 2 2 3" xfId="16158"/>
    <cellStyle name="20% - Accent1 7 2 2 2 3" xfId="3256"/>
    <cellStyle name="20% - Accent1 7 2 2 2 3 2" xfId="10294"/>
    <cellStyle name="20% - Accent1 7 2 2 2 3 3" xfId="17331"/>
    <cellStyle name="20% - Accent1 7 2 2 2 4" xfId="4430"/>
    <cellStyle name="20% - Accent1 7 2 2 2 4 2" xfId="11467"/>
    <cellStyle name="20% - Accent1 7 2 2 2 4 3" xfId="18504"/>
    <cellStyle name="20% - Accent1 7 2 2 2 5" xfId="5603"/>
    <cellStyle name="20% - Accent1 7 2 2 2 5 2" xfId="12640"/>
    <cellStyle name="20% - Accent1 7 2 2 2 5 3" xfId="19677"/>
    <cellStyle name="20% - Accent1 7 2 2 2 6" xfId="6776"/>
    <cellStyle name="20% - Accent1 7 2 2 2 6 2" xfId="13813"/>
    <cellStyle name="20% - Accent1 7 2 2 2 6 3" xfId="20850"/>
    <cellStyle name="20% - Accent1 7 2 2 2 7" xfId="7949"/>
    <cellStyle name="20% - Accent1 7 2 2 2 8" xfId="14986"/>
    <cellStyle name="20% - Accent1 7 2 2 3" xfId="1507"/>
    <cellStyle name="20% - Accent1 7 2 2 3 2" xfId="8545"/>
    <cellStyle name="20% - Accent1 7 2 2 3 3" xfId="15582"/>
    <cellStyle name="20% - Accent1 7 2 2 4" xfId="2680"/>
    <cellStyle name="20% - Accent1 7 2 2 4 2" xfId="9718"/>
    <cellStyle name="20% - Accent1 7 2 2 4 3" xfId="16755"/>
    <cellStyle name="20% - Accent1 7 2 2 5" xfId="3854"/>
    <cellStyle name="20% - Accent1 7 2 2 5 2" xfId="10891"/>
    <cellStyle name="20% - Accent1 7 2 2 5 3" xfId="17928"/>
    <cellStyle name="20% - Accent1 7 2 2 6" xfId="5027"/>
    <cellStyle name="20% - Accent1 7 2 2 6 2" xfId="12064"/>
    <cellStyle name="20% - Accent1 7 2 2 6 3" xfId="19101"/>
    <cellStyle name="20% - Accent1 7 2 2 7" xfId="6200"/>
    <cellStyle name="20% - Accent1 7 2 2 7 2" xfId="13237"/>
    <cellStyle name="20% - Accent1 7 2 2 7 3" xfId="20274"/>
    <cellStyle name="20% - Accent1 7 2 2 8" xfId="7373"/>
    <cellStyle name="20% - Accent1 7 2 2 9" xfId="14410"/>
    <cellStyle name="20% - Accent1 7 2 3" xfId="584"/>
    <cellStyle name="20% - Accent1 7 2 3 2" xfId="1160"/>
    <cellStyle name="20% - Accent1 7 2 3 2 2" xfId="2275"/>
    <cellStyle name="20% - Accent1 7 2 3 2 2 2" xfId="9313"/>
    <cellStyle name="20% - Accent1 7 2 3 2 2 3" xfId="16350"/>
    <cellStyle name="20% - Accent1 7 2 3 2 3" xfId="3448"/>
    <cellStyle name="20% - Accent1 7 2 3 2 3 2" xfId="10486"/>
    <cellStyle name="20% - Accent1 7 2 3 2 3 3" xfId="17523"/>
    <cellStyle name="20% - Accent1 7 2 3 2 4" xfId="4622"/>
    <cellStyle name="20% - Accent1 7 2 3 2 4 2" xfId="11659"/>
    <cellStyle name="20% - Accent1 7 2 3 2 4 3" xfId="18696"/>
    <cellStyle name="20% - Accent1 7 2 3 2 5" xfId="5795"/>
    <cellStyle name="20% - Accent1 7 2 3 2 5 2" xfId="12832"/>
    <cellStyle name="20% - Accent1 7 2 3 2 5 3" xfId="19869"/>
    <cellStyle name="20% - Accent1 7 2 3 2 6" xfId="6968"/>
    <cellStyle name="20% - Accent1 7 2 3 2 6 2" xfId="14005"/>
    <cellStyle name="20% - Accent1 7 2 3 2 6 3" xfId="21042"/>
    <cellStyle name="20% - Accent1 7 2 3 2 7" xfId="8141"/>
    <cellStyle name="20% - Accent1 7 2 3 2 8" xfId="15178"/>
    <cellStyle name="20% - Accent1 7 2 3 3" xfId="1699"/>
    <cellStyle name="20% - Accent1 7 2 3 3 2" xfId="8737"/>
    <cellStyle name="20% - Accent1 7 2 3 3 3" xfId="15774"/>
    <cellStyle name="20% - Accent1 7 2 3 4" xfId="2872"/>
    <cellStyle name="20% - Accent1 7 2 3 4 2" xfId="9910"/>
    <cellStyle name="20% - Accent1 7 2 3 4 3" xfId="16947"/>
    <cellStyle name="20% - Accent1 7 2 3 5" xfId="4046"/>
    <cellStyle name="20% - Accent1 7 2 3 5 2" xfId="11083"/>
    <cellStyle name="20% - Accent1 7 2 3 5 3" xfId="18120"/>
    <cellStyle name="20% - Accent1 7 2 3 6" xfId="5219"/>
    <cellStyle name="20% - Accent1 7 2 3 6 2" xfId="12256"/>
    <cellStyle name="20% - Accent1 7 2 3 6 3" xfId="19293"/>
    <cellStyle name="20% - Accent1 7 2 3 7" xfId="6392"/>
    <cellStyle name="20% - Accent1 7 2 3 7 2" xfId="13429"/>
    <cellStyle name="20% - Accent1 7 2 3 7 3" xfId="20466"/>
    <cellStyle name="20% - Accent1 7 2 3 8" xfId="7565"/>
    <cellStyle name="20% - Accent1 7 2 3 9" xfId="14602"/>
    <cellStyle name="20% - Accent1 7 2 4" xfId="867"/>
    <cellStyle name="20% - Accent1 7 2 4 2" xfId="1982"/>
    <cellStyle name="20% - Accent1 7 2 4 2 2" xfId="9020"/>
    <cellStyle name="20% - Accent1 7 2 4 2 3" xfId="16057"/>
    <cellStyle name="20% - Accent1 7 2 4 3" xfId="3155"/>
    <cellStyle name="20% - Accent1 7 2 4 3 2" xfId="10193"/>
    <cellStyle name="20% - Accent1 7 2 4 3 3" xfId="17230"/>
    <cellStyle name="20% - Accent1 7 2 4 4" xfId="4329"/>
    <cellStyle name="20% - Accent1 7 2 4 4 2" xfId="11366"/>
    <cellStyle name="20% - Accent1 7 2 4 4 3" xfId="18403"/>
    <cellStyle name="20% - Accent1 7 2 4 5" xfId="5502"/>
    <cellStyle name="20% - Accent1 7 2 4 5 2" xfId="12539"/>
    <cellStyle name="20% - Accent1 7 2 4 5 3" xfId="19576"/>
    <cellStyle name="20% - Accent1 7 2 4 6" xfId="6675"/>
    <cellStyle name="20% - Accent1 7 2 4 6 2" xfId="13712"/>
    <cellStyle name="20% - Accent1 7 2 4 6 3" xfId="20749"/>
    <cellStyle name="20% - Accent1 7 2 4 7" xfId="7848"/>
    <cellStyle name="20% - Accent1 7 2 4 8" xfId="14885"/>
    <cellStyle name="20% - Accent1 7 2 5" xfId="1406"/>
    <cellStyle name="20% - Accent1 7 2 5 2" xfId="8444"/>
    <cellStyle name="20% - Accent1 7 2 5 3" xfId="15481"/>
    <cellStyle name="20% - Accent1 7 2 6" xfId="2579"/>
    <cellStyle name="20% - Accent1 7 2 6 2" xfId="9617"/>
    <cellStyle name="20% - Accent1 7 2 6 3" xfId="16654"/>
    <cellStyle name="20% - Accent1 7 2 7" xfId="3753"/>
    <cellStyle name="20% - Accent1 7 2 7 2" xfId="10790"/>
    <cellStyle name="20% - Accent1 7 2 7 3" xfId="17827"/>
    <cellStyle name="20% - Accent1 7 2 8" xfId="4926"/>
    <cellStyle name="20% - Accent1 7 2 8 2" xfId="11963"/>
    <cellStyle name="20% - Accent1 7 2 8 3" xfId="19000"/>
    <cellStyle name="20% - Accent1 7 2 9" xfId="6099"/>
    <cellStyle name="20% - Accent1 7 2 9 2" xfId="13136"/>
    <cellStyle name="20% - Accent1 7 2 9 3" xfId="20173"/>
    <cellStyle name="20% - Accent1 7 3" xfId="391"/>
    <cellStyle name="20% - Accent1 7 3 2" xfId="967"/>
    <cellStyle name="20% - Accent1 7 3 2 2" xfId="2082"/>
    <cellStyle name="20% - Accent1 7 3 2 2 2" xfId="9120"/>
    <cellStyle name="20% - Accent1 7 3 2 2 3" xfId="16157"/>
    <cellStyle name="20% - Accent1 7 3 2 3" xfId="3255"/>
    <cellStyle name="20% - Accent1 7 3 2 3 2" xfId="10293"/>
    <cellStyle name="20% - Accent1 7 3 2 3 3" xfId="17330"/>
    <cellStyle name="20% - Accent1 7 3 2 4" xfId="4429"/>
    <cellStyle name="20% - Accent1 7 3 2 4 2" xfId="11466"/>
    <cellStyle name="20% - Accent1 7 3 2 4 3" xfId="18503"/>
    <cellStyle name="20% - Accent1 7 3 2 5" xfId="5602"/>
    <cellStyle name="20% - Accent1 7 3 2 5 2" xfId="12639"/>
    <cellStyle name="20% - Accent1 7 3 2 5 3" xfId="19676"/>
    <cellStyle name="20% - Accent1 7 3 2 6" xfId="6775"/>
    <cellStyle name="20% - Accent1 7 3 2 6 2" xfId="13812"/>
    <cellStyle name="20% - Accent1 7 3 2 6 3" xfId="20849"/>
    <cellStyle name="20% - Accent1 7 3 2 7" xfId="7948"/>
    <cellStyle name="20% - Accent1 7 3 2 8" xfId="14985"/>
    <cellStyle name="20% - Accent1 7 3 3" xfId="1506"/>
    <cellStyle name="20% - Accent1 7 3 3 2" xfId="8544"/>
    <cellStyle name="20% - Accent1 7 3 3 3" xfId="15581"/>
    <cellStyle name="20% - Accent1 7 3 4" xfId="2679"/>
    <cellStyle name="20% - Accent1 7 3 4 2" xfId="9717"/>
    <cellStyle name="20% - Accent1 7 3 4 3" xfId="16754"/>
    <cellStyle name="20% - Accent1 7 3 5" xfId="3853"/>
    <cellStyle name="20% - Accent1 7 3 5 2" xfId="10890"/>
    <cellStyle name="20% - Accent1 7 3 5 3" xfId="17927"/>
    <cellStyle name="20% - Accent1 7 3 6" xfId="5026"/>
    <cellStyle name="20% - Accent1 7 3 6 2" xfId="12063"/>
    <cellStyle name="20% - Accent1 7 3 6 3" xfId="19100"/>
    <cellStyle name="20% - Accent1 7 3 7" xfId="6199"/>
    <cellStyle name="20% - Accent1 7 3 7 2" xfId="13236"/>
    <cellStyle name="20% - Accent1 7 3 7 3" xfId="20273"/>
    <cellStyle name="20% - Accent1 7 3 8" xfId="7372"/>
    <cellStyle name="20% - Accent1 7 3 9" xfId="14409"/>
    <cellStyle name="20% - Accent1 7 4" xfId="583"/>
    <cellStyle name="20% - Accent1 7 4 2" xfId="1159"/>
    <cellStyle name="20% - Accent1 7 4 2 2" xfId="2274"/>
    <cellStyle name="20% - Accent1 7 4 2 2 2" xfId="9312"/>
    <cellStyle name="20% - Accent1 7 4 2 2 3" xfId="16349"/>
    <cellStyle name="20% - Accent1 7 4 2 3" xfId="3447"/>
    <cellStyle name="20% - Accent1 7 4 2 3 2" xfId="10485"/>
    <cellStyle name="20% - Accent1 7 4 2 3 3" xfId="17522"/>
    <cellStyle name="20% - Accent1 7 4 2 4" xfId="4621"/>
    <cellStyle name="20% - Accent1 7 4 2 4 2" xfId="11658"/>
    <cellStyle name="20% - Accent1 7 4 2 4 3" xfId="18695"/>
    <cellStyle name="20% - Accent1 7 4 2 5" xfId="5794"/>
    <cellStyle name="20% - Accent1 7 4 2 5 2" xfId="12831"/>
    <cellStyle name="20% - Accent1 7 4 2 5 3" xfId="19868"/>
    <cellStyle name="20% - Accent1 7 4 2 6" xfId="6967"/>
    <cellStyle name="20% - Accent1 7 4 2 6 2" xfId="14004"/>
    <cellStyle name="20% - Accent1 7 4 2 6 3" xfId="21041"/>
    <cellStyle name="20% - Accent1 7 4 2 7" xfId="8140"/>
    <cellStyle name="20% - Accent1 7 4 2 8" xfId="15177"/>
    <cellStyle name="20% - Accent1 7 4 3" xfId="1698"/>
    <cellStyle name="20% - Accent1 7 4 3 2" xfId="8736"/>
    <cellStyle name="20% - Accent1 7 4 3 3" xfId="15773"/>
    <cellStyle name="20% - Accent1 7 4 4" xfId="2871"/>
    <cellStyle name="20% - Accent1 7 4 4 2" xfId="9909"/>
    <cellStyle name="20% - Accent1 7 4 4 3" xfId="16946"/>
    <cellStyle name="20% - Accent1 7 4 5" xfId="4045"/>
    <cellStyle name="20% - Accent1 7 4 5 2" xfId="11082"/>
    <cellStyle name="20% - Accent1 7 4 5 3" xfId="18119"/>
    <cellStyle name="20% - Accent1 7 4 6" xfId="5218"/>
    <cellStyle name="20% - Accent1 7 4 6 2" xfId="12255"/>
    <cellStyle name="20% - Accent1 7 4 6 3" xfId="19292"/>
    <cellStyle name="20% - Accent1 7 4 7" xfId="6391"/>
    <cellStyle name="20% - Accent1 7 4 7 2" xfId="13428"/>
    <cellStyle name="20% - Accent1 7 4 7 3" xfId="20465"/>
    <cellStyle name="20% - Accent1 7 4 8" xfId="7564"/>
    <cellStyle name="20% - Accent1 7 4 9" xfId="14601"/>
    <cellStyle name="20% - Accent1 7 5" xfId="771"/>
    <cellStyle name="20% - Accent1 7 5 2" xfId="1886"/>
    <cellStyle name="20% - Accent1 7 5 2 2" xfId="8924"/>
    <cellStyle name="20% - Accent1 7 5 2 3" xfId="15961"/>
    <cellStyle name="20% - Accent1 7 5 3" xfId="3059"/>
    <cellStyle name="20% - Accent1 7 5 3 2" xfId="10097"/>
    <cellStyle name="20% - Accent1 7 5 3 3" xfId="17134"/>
    <cellStyle name="20% - Accent1 7 5 4" xfId="4233"/>
    <cellStyle name="20% - Accent1 7 5 4 2" xfId="11270"/>
    <cellStyle name="20% - Accent1 7 5 4 3" xfId="18307"/>
    <cellStyle name="20% - Accent1 7 5 5" xfId="5406"/>
    <cellStyle name="20% - Accent1 7 5 5 2" xfId="12443"/>
    <cellStyle name="20% - Accent1 7 5 5 3" xfId="19480"/>
    <cellStyle name="20% - Accent1 7 5 6" xfId="6579"/>
    <cellStyle name="20% - Accent1 7 5 6 2" xfId="13616"/>
    <cellStyle name="20% - Accent1 7 5 6 3" xfId="20653"/>
    <cellStyle name="20% - Accent1 7 5 7" xfId="7752"/>
    <cellStyle name="20% - Accent1 7 5 8" xfId="14789"/>
    <cellStyle name="20% - Accent1 7 6" xfId="206"/>
    <cellStyle name="20% - Accent1 7 6 2" xfId="8373"/>
    <cellStyle name="20% - Accent1 7 6 3" xfId="15410"/>
    <cellStyle name="20% - Accent1 7 7" xfId="2507"/>
    <cellStyle name="20% - Accent1 7 7 2" xfId="9545"/>
    <cellStyle name="20% - Accent1 7 7 3" xfId="16582"/>
    <cellStyle name="20% - Accent1 7 8" xfId="3681"/>
    <cellStyle name="20% - Accent1 7 8 2" xfId="10718"/>
    <cellStyle name="20% - Accent1 7 8 3" xfId="17755"/>
    <cellStyle name="20% - Accent1 7 9" xfId="4854"/>
    <cellStyle name="20% - Accent1 7 9 2" xfId="11891"/>
    <cellStyle name="20% - Accent1 7 9 3" xfId="18928"/>
    <cellStyle name="20% - Accent1 8" xfId="286"/>
    <cellStyle name="20% - Accent1 8 10" xfId="7267"/>
    <cellStyle name="20% - Accent1 8 11" xfId="14304"/>
    <cellStyle name="20% - Accent1 8 2" xfId="393"/>
    <cellStyle name="20% - Accent1 8 2 2" xfId="969"/>
    <cellStyle name="20% - Accent1 8 2 2 2" xfId="2084"/>
    <cellStyle name="20% - Accent1 8 2 2 2 2" xfId="9122"/>
    <cellStyle name="20% - Accent1 8 2 2 2 3" xfId="16159"/>
    <cellStyle name="20% - Accent1 8 2 2 3" xfId="3257"/>
    <cellStyle name="20% - Accent1 8 2 2 3 2" xfId="10295"/>
    <cellStyle name="20% - Accent1 8 2 2 3 3" xfId="17332"/>
    <cellStyle name="20% - Accent1 8 2 2 4" xfId="4431"/>
    <cellStyle name="20% - Accent1 8 2 2 4 2" xfId="11468"/>
    <cellStyle name="20% - Accent1 8 2 2 4 3" xfId="18505"/>
    <cellStyle name="20% - Accent1 8 2 2 5" xfId="5604"/>
    <cellStyle name="20% - Accent1 8 2 2 5 2" xfId="12641"/>
    <cellStyle name="20% - Accent1 8 2 2 5 3" xfId="19678"/>
    <cellStyle name="20% - Accent1 8 2 2 6" xfId="6777"/>
    <cellStyle name="20% - Accent1 8 2 2 6 2" xfId="13814"/>
    <cellStyle name="20% - Accent1 8 2 2 6 3" xfId="20851"/>
    <cellStyle name="20% - Accent1 8 2 2 7" xfId="7950"/>
    <cellStyle name="20% - Accent1 8 2 2 8" xfId="14987"/>
    <cellStyle name="20% - Accent1 8 2 3" xfId="1508"/>
    <cellStyle name="20% - Accent1 8 2 3 2" xfId="8546"/>
    <cellStyle name="20% - Accent1 8 2 3 3" xfId="15583"/>
    <cellStyle name="20% - Accent1 8 2 4" xfId="2681"/>
    <cellStyle name="20% - Accent1 8 2 4 2" xfId="9719"/>
    <cellStyle name="20% - Accent1 8 2 4 3" xfId="16756"/>
    <cellStyle name="20% - Accent1 8 2 5" xfId="3855"/>
    <cellStyle name="20% - Accent1 8 2 5 2" xfId="10892"/>
    <cellStyle name="20% - Accent1 8 2 5 3" xfId="17929"/>
    <cellStyle name="20% - Accent1 8 2 6" xfId="5028"/>
    <cellStyle name="20% - Accent1 8 2 6 2" xfId="12065"/>
    <cellStyle name="20% - Accent1 8 2 6 3" xfId="19102"/>
    <cellStyle name="20% - Accent1 8 2 7" xfId="6201"/>
    <cellStyle name="20% - Accent1 8 2 7 2" xfId="13238"/>
    <cellStyle name="20% - Accent1 8 2 7 3" xfId="20275"/>
    <cellStyle name="20% - Accent1 8 2 8" xfId="7374"/>
    <cellStyle name="20% - Accent1 8 2 9" xfId="14411"/>
    <cellStyle name="20% - Accent1 8 3" xfId="585"/>
    <cellStyle name="20% - Accent1 8 3 2" xfId="1161"/>
    <cellStyle name="20% - Accent1 8 3 2 2" xfId="2276"/>
    <cellStyle name="20% - Accent1 8 3 2 2 2" xfId="9314"/>
    <cellStyle name="20% - Accent1 8 3 2 2 3" xfId="16351"/>
    <cellStyle name="20% - Accent1 8 3 2 3" xfId="3449"/>
    <cellStyle name="20% - Accent1 8 3 2 3 2" xfId="10487"/>
    <cellStyle name="20% - Accent1 8 3 2 3 3" xfId="17524"/>
    <cellStyle name="20% - Accent1 8 3 2 4" xfId="4623"/>
    <cellStyle name="20% - Accent1 8 3 2 4 2" xfId="11660"/>
    <cellStyle name="20% - Accent1 8 3 2 4 3" xfId="18697"/>
    <cellStyle name="20% - Accent1 8 3 2 5" xfId="5796"/>
    <cellStyle name="20% - Accent1 8 3 2 5 2" xfId="12833"/>
    <cellStyle name="20% - Accent1 8 3 2 5 3" xfId="19870"/>
    <cellStyle name="20% - Accent1 8 3 2 6" xfId="6969"/>
    <cellStyle name="20% - Accent1 8 3 2 6 2" xfId="14006"/>
    <cellStyle name="20% - Accent1 8 3 2 6 3" xfId="21043"/>
    <cellStyle name="20% - Accent1 8 3 2 7" xfId="8142"/>
    <cellStyle name="20% - Accent1 8 3 2 8" xfId="15179"/>
    <cellStyle name="20% - Accent1 8 3 3" xfId="1700"/>
    <cellStyle name="20% - Accent1 8 3 3 2" xfId="8738"/>
    <cellStyle name="20% - Accent1 8 3 3 3" xfId="15775"/>
    <cellStyle name="20% - Accent1 8 3 4" xfId="2873"/>
    <cellStyle name="20% - Accent1 8 3 4 2" xfId="9911"/>
    <cellStyle name="20% - Accent1 8 3 4 3" xfId="16948"/>
    <cellStyle name="20% - Accent1 8 3 5" xfId="4047"/>
    <cellStyle name="20% - Accent1 8 3 5 2" xfId="11084"/>
    <cellStyle name="20% - Accent1 8 3 5 3" xfId="18121"/>
    <cellStyle name="20% - Accent1 8 3 6" xfId="5220"/>
    <cellStyle name="20% - Accent1 8 3 6 2" xfId="12257"/>
    <cellStyle name="20% - Accent1 8 3 6 3" xfId="19294"/>
    <cellStyle name="20% - Accent1 8 3 7" xfId="6393"/>
    <cellStyle name="20% - Accent1 8 3 7 2" xfId="13430"/>
    <cellStyle name="20% - Accent1 8 3 7 3" xfId="20467"/>
    <cellStyle name="20% - Accent1 8 3 8" xfId="7566"/>
    <cellStyle name="20% - Accent1 8 3 9" xfId="14603"/>
    <cellStyle name="20% - Accent1 8 4" xfId="862"/>
    <cellStyle name="20% - Accent1 8 4 2" xfId="1977"/>
    <cellStyle name="20% - Accent1 8 4 2 2" xfId="9015"/>
    <cellStyle name="20% - Accent1 8 4 2 3" xfId="16052"/>
    <cellStyle name="20% - Accent1 8 4 3" xfId="3150"/>
    <cellStyle name="20% - Accent1 8 4 3 2" xfId="10188"/>
    <cellStyle name="20% - Accent1 8 4 3 3" xfId="17225"/>
    <cellStyle name="20% - Accent1 8 4 4" xfId="4324"/>
    <cellStyle name="20% - Accent1 8 4 4 2" xfId="11361"/>
    <cellStyle name="20% - Accent1 8 4 4 3" xfId="18398"/>
    <cellStyle name="20% - Accent1 8 4 5" xfId="5497"/>
    <cellStyle name="20% - Accent1 8 4 5 2" xfId="12534"/>
    <cellStyle name="20% - Accent1 8 4 5 3" xfId="19571"/>
    <cellStyle name="20% - Accent1 8 4 6" xfId="6670"/>
    <cellStyle name="20% - Accent1 8 4 6 2" xfId="13707"/>
    <cellStyle name="20% - Accent1 8 4 6 3" xfId="20744"/>
    <cellStyle name="20% - Accent1 8 4 7" xfId="7843"/>
    <cellStyle name="20% - Accent1 8 4 8" xfId="14880"/>
    <cellStyle name="20% - Accent1 8 5" xfId="1401"/>
    <cellStyle name="20% - Accent1 8 5 2" xfId="8439"/>
    <cellStyle name="20% - Accent1 8 5 3" xfId="15476"/>
    <cellStyle name="20% - Accent1 8 6" xfId="2574"/>
    <cellStyle name="20% - Accent1 8 6 2" xfId="9612"/>
    <cellStyle name="20% - Accent1 8 6 3" xfId="16649"/>
    <cellStyle name="20% - Accent1 8 7" xfId="3748"/>
    <cellStyle name="20% - Accent1 8 7 2" xfId="10785"/>
    <cellStyle name="20% - Accent1 8 7 3" xfId="17822"/>
    <cellStyle name="20% - Accent1 8 8" xfId="4921"/>
    <cellStyle name="20% - Accent1 8 8 2" xfId="11958"/>
    <cellStyle name="20% - Accent1 8 8 3" xfId="18995"/>
    <cellStyle name="20% - Accent1 8 9" xfId="6094"/>
    <cellStyle name="20% - Accent1 8 9 2" xfId="13131"/>
    <cellStyle name="20% - Accent1 8 9 3" xfId="20168"/>
    <cellStyle name="20% - Accent1 9" xfId="382"/>
    <cellStyle name="20% - Accent1 9 2" xfId="958"/>
    <cellStyle name="20% - Accent1 9 2 2" xfId="2073"/>
    <cellStyle name="20% - Accent1 9 2 2 2" xfId="9111"/>
    <cellStyle name="20% - Accent1 9 2 2 3" xfId="16148"/>
    <cellStyle name="20% - Accent1 9 2 3" xfId="3246"/>
    <cellStyle name="20% - Accent1 9 2 3 2" xfId="10284"/>
    <cellStyle name="20% - Accent1 9 2 3 3" xfId="17321"/>
    <cellStyle name="20% - Accent1 9 2 4" xfId="4420"/>
    <cellStyle name="20% - Accent1 9 2 4 2" xfId="11457"/>
    <cellStyle name="20% - Accent1 9 2 4 3" xfId="18494"/>
    <cellStyle name="20% - Accent1 9 2 5" xfId="5593"/>
    <cellStyle name="20% - Accent1 9 2 5 2" xfId="12630"/>
    <cellStyle name="20% - Accent1 9 2 5 3" xfId="19667"/>
    <cellStyle name="20% - Accent1 9 2 6" xfId="6766"/>
    <cellStyle name="20% - Accent1 9 2 6 2" xfId="13803"/>
    <cellStyle name="20% - Accent1 9 2 6 3" xfId="20840"/>
    <cellStyle name="20% - Accent1 9 2 7" xfId="7939"/>
    <cellStyle name="20% - Accent1 9 2 8" xfId="14976"/>
    <cellStyle name="20% - Accent1 9 3" xfId="1497"/>
    <cellStyle name="20% - Accent1 9 3 2" xfId="8535"/>
    <cellStyle name="20% - Accent1 9 3 3" xfId="15572"/>
    <cellStyle name="20% - Accent1 9 4" xfId="2670"/>
    <cellStyle name="20% - Accent1 9 4 2" xfId="9708"/>
    <cellStyle name="20% - Accent1 9 4 3" xfId="16745"/>
    <cellStyle name="20% - Accent1 9 5" xfId="3844"/>
    <cellStyle name="20% - Accent1 9 5 2" xfId="10881"/>
    <cellStyle name="20% - Accent1 9 5 3" xfId="17918"/>
    <cellStyle name="20% - Accent1 9 6" xfId="5017"/>
    <cellStyle name="20% - Accent1 9 6 2" xfId="12054"/>
    <cellStyle name="20% - Accent1 9 6 3" xfId="19091"/>
    <cellStyle name="20% - Accent1 9 7" xfId="6190"/>
    <cellStyle name="20% - Accent1 9 7 2" xfId="13227"/>
    <cellStyle name="20% - Accent1 9 7 3" xfId="20264"/>
    <cellStyle name="20% - Accent1 9 8" xfId="7363"/>
    <cellStyle name="20% - Accent1 9 9" xfId="14400"/>
    <cellStyle name="20% - Accent2" xfId="23" builtinId="34" customBuiltin="1"/>
    <cellStyle name="20% - Accent2 10" xfId="586"/>
    <cellStyle name="20% - Accent2 10 2" xfId="1162"/>
    <cellStyle name="20% - Accent2 10 2 2" xfId="2277"/>
    <cellStyle name="20% - Accent2 10 2 2 2" xfId="9315"/>
    <cellStyle name="20% - Accent2 10 2 2 3" xfId="16352"/>
    <cellStyle name="20% - Accent2 10 2 3" xfId="3450"/>
    <cellStyle name="20% - Accent2 10 2 3 2" xfId="10488"/>
    <cellStyle name="20% - Accent2 10 2 3 3" xfId="17525"/>
    <cellStyle name="20% - Accent2 10 2 4" xfId="4624"/>
    <cellStyle name="20% - Accent2 10 2 4 2" xfId="11661"/>
    <cellStyle name="20% - Accent2 10 2 4 3" xfId="18698"/>
    <cellStyle name="20% - Accent2 10 2 5" xfId="5797"/>
    <cellStyle name="20% - Accent2 10 2 5 2" xfId="12834"/>
    <cellStyle name="20% - Accent2 10 2 5 3" xfId="19871"/>
    <cellStyle name="20% - Accent2 10 2 6" xfId="6970"/>
    <cellStyle name="20% - Accent2 10 2 6 2" xfId="14007"/>
    <cellStyle name="20% - Accent2 10 2 6 3" xfId="21044"/>
    <cellStyle name="20% - Accent2 10 2 7" xfId="8143"/>
    <cellStyle name="20% - Accent2 10 2 8" xfId="15180"/>
    <cellStyle name="20% - Accent2 10 3" xfId="1701"/>
    <cellStyle name="20% - Accent2 10 3 2" xfId="8739"/>
    <cellStyle name="20% - Accent2 10 3 3" xfId="15776"/>
    <cellStyle name="20% - Accent2 10 4" xfId="2874"/>
    <cellStyle name="20% - Accent2 10 4 2" xfId="9912"/>
    <cellStyle name="20% - Accent2 10 4 3" xfId="16949"/>
    <cellStyle name="20% - Accent2 10 5" xfId="4048"/>
    <cellStyle name="20% - Accent2 10 5 2" xfId="11085"/>
    <cellStyle name="20% - Accent2 10 5 3" xfId="18122"/>
    <cellStyle name="20% - Accent2 10 6" xfId="5221"/>
    <cellStyle name="20% - Accent2 10 6 2" xfId="12258"/>
    <cellStyle name="20% - Accent2 10 6 3" xfId="19295"/>
    <cellStyle name="20% - Accent2 10 7" xfId="6394"/>
    <cellStyle name="20% - Accent2 10 7 2" xfId="13431"/>
    <cellStyle name="20% - Accent2 10 7 3" xfId="20468"/>
    <cellStyle name="20% - Accent2 10 8" xfId="7567"/>
    <cellStyle name="20% - Accent2 10 9" xfId="14604"/>
    <cellStyle name="20% - Accent2 11" xfId="772"/>
    <cellStyle name="20% - Accent2 11 2" xfId="1887"/>
    <cellStyle name="20% - Accent2 11 2 2" xfId="8925"/>
    <cellStyle name="20% - Accent2 11 2 3" xfId="15962"/>
    <cellStyle name="20% - Accent2 11 3" xfId="3060"/>
    <cellStyle name="20% - Accent2 11 3 2" xfId="10098"/>
    <cellStyle name="20% - Accent2 11 3 3" xfId="17135"/>
    <cellStyle name="20% - Accent2 11 4" xfId="4234"/>
    <cellStyle name="20% - Accent2 11 4 2" xfId="11271"/>
    <cellStyle name="20% - Accent2 11 4 3" xfId="18308"/>
    <cellStyle name="20% - Accent2 11 5" xfId="5407"/>
    <cellStyle name="20% - Accent2 11 5 2" xfId="12444"/>
    <cellStyle name="20% - Accent2 11 5 3" xfId="19481"/>
    <cellStyle name="20% - Accent2 11 6" xfId="6580"/>
    <cellStyle name="20% - Accent2 11 6 2" xfId="13617"/>
    <cellStyle name="20% - Accent2 11 6 3" xfId="20654"/>
    <cellStyle name="20% - Accent2 11 7" xfId="7753"/>
    <cellStyle name="20% - Accent2 11 8" xfId="14790"/>
    <cellStyle name="20% - Accent2 12" xfId="192"/>
    <cellStyle name="20% - Accent2 12 2" xfId="2459"/>
    <cellStyle name="20% - Accent2 12 2 2" xfId="9497"/>
    <cellStyle name="20% - Accent2 12 2 3" xfId="16534"/>
    <cellStyle name="20% - Accent2 12 3" xfId="3632"/>
    <cellStyle name="20% - Accent2 12 3 2" xfId="10670"/>
    <cellStyle name="20% - Accent2 12 3 3" xfId="17707"/>
    <cellStyle name="20% - Accent2 12 4" xfId="4806"/>
    <cellStyle name="20% - Accent2 12 4 2" xfId="11843"/>
    <cellStyle name="20% - Accent2 12 4 3" xfId="18880"/>
    <cellStyle name="20% - Accent2 12 5" xfId="5979"/>
    <cellStyle name="20% - Accent2 12 5 2" xfId="13016"/>
    <cellStyle name="20% - Accent2 12 5 3" xfId="20053"/>
    <cellStyle name="20% - Accent2 12 6" xfId="7152"/>
    <cellStyle name="20% - Accent2 12 6 2" xfId="14189"/>
    <cellStyle name="20% - Accent2 12 6 3" xfId="21226"/>
    <cellStyle name="20% - Accent2 12 7" xfId="8325"/>
    <cellStyle name="20% - Accent2 12 8" xfId="15362"/>
    <cellStyle name="20% - Accent2 12 9" xfId="1361"/>
    <cellStyle name="20% - Accent2 13" xfId="1375"/>
    <cellStyle name="20% - Accent2 13 2" xfId="8341"/>
    <cellStyle name="20% - Accent2 13 3" xfId="15378"/>
    <cellStyle name="20% - Accent2 14" xfId="2475"/>
    <cellStyle name="20% - Accent2 14 2" xfId="9513"/>
    <cellStyle name="20% - Accent2 14 3" xfId="16550"/>
    <cellStyle name="20% - Accent2 15" xfId="3649"/>
    <cellStyle name="20% - Accent2 15 2" xfId="10686"/>
    <cellStyle name="20% - Accent2 15 3" xfId="17723"/>
    <cellStyle name="20% - Accent2 16" xfId="4822"/>
    <cellStyle name="20% - Accent2 16 2" xfId="11859"/>
    <cellStyle name="20% - Accent2 16 3" xfId="18896"/>
    <cellStyle name="20% - Accent2 17" xfId="5995"/>
    <cellStyle name="20% - Accent2 17 2" xfId="13032"/>
    <cellStyle name="20% - Accent2 17 3" xfId="20069"/>
    <cellStyle name="20% - Accent2 18" xfId="7168"/>
    <cellStyle name="20% - Accent2 19" xfId="14205"/>
    <cellStyle name="20% - Accent2 2" xfId="73"/>
    <cellStyle name="20% - Accent2 2 10" xfId="1343"/>
    <cellStyle name="20% - Accent2 2 2" xfId="1352"/>
    <cellStyle name="20% - Accent2 2 3" xfId="1386"/>
    <cellStyle name="20% - Accent2 2 3 2" xfId="8353"/>
    <cellStyle name="20% - Accent2 2 3 3" xfId="15390"/>
    <cellStyle name="20% - Accent2 2 4" xfId="2487"/>
    <cellStyle name="20% - Accent2 2 4 2" xfId="9525"/>
    <cellStyle name="20% - Accent2 2 4 3" xfId="16562"/>
    <cellStyle name="20% - Accent2 2 5" xfId="3661"/>
    <cellStyle name="20% - Accent2 2 5 2" xfId="10698"/>
    <cellStyle name="20% - Accent2 2 5 3" xfId="17735"/>
    <cellStyle name="20% - Accent2 2 6" xfId="4834"/>
    <cellStyle name="20% - Accent2 2 6 2" xfId="11871"/>
    <cellStyle name="20% - Accent2 2 6 3" xfId="18908"/>
    <cellStyle name="20% - Accent2 2 7" xfId="6007"/>
    <cellStyle name="20% - Accent2 2 7 2" xfId="13044"/>
    <cellStyle name="20% - Accent2 2 7 3" xfId="20081"/>
    <cellStyle name="20% - Accent2 2 8" xfId="7180"/>
    <cellStyle name="20% - Accent2 2 9" xfId="14217"/>
    <cellStyle name="20% - Accent2 3" xfId="57"/>
    <cellStyle name="20% - Accent2 3 10" xfId="6026"/>
    <cellStyle name="20% - Accent2 3 10 2" xfId="13063"/>
    <cellStyle name="20% - Accent2 3 10 3" xfId="20100"/>
    <cellStyle name="20% - Accent2 3 11" xfId="7199"/>
    <cellStyle name="20% - Accent2 3 12" xfId="14236"/>
    <cellStyle name="20% - Accent2 3 2" xfId="293"/>
    <cellStyle name="20% - Accent2 3 2 10" xfId="7274"/>
    <cellStyle name="20% - Accent2 3 2 11" xfId="14311"/>
    <cellStyle name="20% - Accent2 3 2 2" xfId="396"/>
    <cellStyle name="20% - Accent2 3 2 2 2" xfId="972"/>
    <cellStyle name="20% - Accent2 3 2 2 2 2" xfId="2087"/>
    <cellStyle name="20% - Accent2 3 2 2 2 2 2" xfId="9125"/>
    <cellStyle name="20% - Accent2 3 2 2 2 2 3" xfId="16162"/>
    <cellStyle name="20% - Accent2 3 2 2 2 3" xfId="3260"/>
    <cellStyle name="20% - Accent2 3 2 2 2 3 2" xfId="10298"/>
    <cellStyle name="20% - Accent2 3 2 2 2 3 3" xfId="17335"/>
    <cellStyle name="20% - Accent2 3 2 2 2 4" xfId="4434"/>
    <cellStyle name="20% - Accent2 3 2 2 2 4 2" xfId="11471"/>
    <cellStyle name="20% - Accent2 3 2 2 2 4 3" xfId="18508"/>
    <cellStyle name="20% - Accent2 3 2 2 2 5" xfId="5607"/>
    <cellStyle name="20% - Accent2 3 2 2 2 5 2" xfId="12644"/>
    <cellStyle name="20% - Accent2 3 2 2 2 5 3" xfId="19681"/>
    <cellStyle name="20% - Accent2 3 2 2 2 6" xfId="6780"/>
    <cellStyle name="20% - Accent2 3 2 2 2 6 2" xfId="13817"/>
    <cellStyle name="20% - Accent2 3 2 2 2 6 3" xfId="20854"/>
    <cellStyle name="20% - Accent2 3 2 2 2 7" xfId="7953"/>
    <cellStyle name="20% - Accent2 3 2 2 2 8" xfId="14990"/>
    <cellStyle name="20% - Accent2 3 2 2 3" xfId="1511"/>
    <cellStyle name="20% - Accent2 3 2 2 3 2" xfId="8549"/>
    <cellStyle name="20% - Accent2 3 2 2 3 3" xfId="15586"/>
    <cellStyle name="20% - Accent2 3 2 2 4" xfId="2684"/>
    <cellStyle name="20% - Accent2 3 2 2 4 2" xfId="9722"/>
    <cellStyle name="20% - Accent2 3 2 2 4 3" xfId="16759"/>
    <cellStyle name="20% - Accent2 3 2 2 5" xfId="3858"/>
    <cellStyle name="20% - Accent2 3 2 2 5 2" xfId="10895"/>
    <cellStyle name="20% - Accent2 3 2 2 5 3" xfId="17932"/>
    <cellStyle name="20% - Accent2 3 2 2 6" xfId="5031"/>
    <cellStyle name="20% - Accent2 3 2 2 6 2" xfId="12068"/>
    <cellStyle name="20% - Accent2 3 2 2 6 3" xfId="19105"/>
    <cellStyle name="20% - Accent2 3 2 2 7" xfId="6204"/>
    <cellStyle name="20% - Accent2 3 2 2 7 2" xfId="13241"/>
    <cellStyle name="20% - Accent2 3 2 2 7 3" xfId="20278"/>
    <cellStyle name="20% - Accent2 3 2 2 8" xfId="7377"/>
    <cellStyle name="20% - Accent2 3 2 2 9" xfId="14414"/>
    <cellStyle name="20% - Accent2 3 2 3" xfId="588"/>
    <cellStyle name="20% - Accent2 3 2 3 2" xfId="1164"/>
    <cellStyle name="20% - Accent2 3 2 3 2 2" xfId="2279"/>
    <cellStyle name="20% - Accent2 3 2 3 2 2 2" xfId="9317"/>
    <cellStyle name="20% - Accent2 3 2 3 2 2 3" xfId="16354"/>
    <cellStyle name="20% - Accent2 3 2 3 2 3" xfId="3452"/>
    <cellStyle name="20% - Accent2 3 2 3 2 3 2" xfId="10490"/>
    <cellStyle name="20% - Accent2 3 2 3 2 3 3" xfId="17527"/>
    <cellStyle name="20% - Accent2 3 2 3 2 4" xfId="4626"/>
    <cellStyle name="20% - Accent2 3 2 3 2 4 2" xfId="11663"/>
    <cellStyle name="20% - Accent2 3 2 3 2 4 3" xfId="18700"/>
    <cellStyle name="20% - Accent2 3 2 3 2 5" xfId="5799"/>
    <cellStyle name="20% - Accent2 3 2 3 2 5 2" xfId="12836"/>
    <cellStyle name="20% - Accent2 3 2 3 2 5 3" xfId="19873"/>
    <cellStyle name="20% - Accent2 3 2 3 2 6" xfId="6972"/>
    <cellStyle name="20% - Accent2 3 2 3 2 6 2" xfId="14009"/>
    <cellStyle name="20% - Accent2 3 2 3 2 6 3" xfId="21046"/>
    <cellStyle name="20% - Accent2 3 2 3 2 7" xfId="8145"/>
    <cellStyle name="20% - Accent2 3 2 3 2 8" xfId="15182"/>
    <cellStyle name="20% - Accent2 3 2 3 3" xfId="1703"/>
    <cellStyle name="20% - Accent2 3 2 3 3 2" xfId="8741"/>
    <cellStyle name="20% - Accent2 3 2 3 3 3" xfId="15778"/>
    <cellStyle name="20% - Accent2 3 2 3 4" xfId="2876"/>
    <cellStyle name="20% - Accent2 3 2 3 4 2" xfId="9914"/>
    <cellStyle name="20% - Accent2 3 2 3 4 3" xfId="16951"/>
    <cellStyle name="20% - Accent2 3 2 3 5" xfId="4050"/>
    <cellStyle name="20% - Accent2 3 2 3 5 2" xfId="11087"/>
    <cellStyle name="20% - Accent2 3 2 3 5 3" xfId="18124"/>
    <cellStyle name="20% - Accent2 3 2 3 6" xfId="5223"/>
    <cellStyle name="20% - Accent2 3 2 3 6 2" xfId="12260"/>
    <cellStyle name="20% - Accent2 3 2 3 6 3" xfId="19297"/>
    <cellStyle name="20% - Accent2 3 2 3 7" xfId="6396"/>
    <cellStyle name="20% - Accent2 3 2 3 7 2" xfId="13433"/>
    <cellStyle name="20% - Accent2 3 2 3 7 3" xfId="20470"/>
    <cellStyle name="20% - Accent2 3 2 3 8" xfId="7569"/>
    <cellStyle name="20% - Accent2 3 2 3 9" xfId="14606"/>
    <cellStyle name="20% - Accent2 3 2 4" xfId="869"/>
    <cellStyle name="20% - Accent2 3 2 4 2" xfId="1984"/>
    <cellStyle name="20% - Accent2 3 2 4 2 2" xfId="9022"/>
    <cellStyle name="20% - Accent2 3 2 4 2 3" xfId="16059"/>
    <cellStyle name="20% - Accent2 3 2 4 3" xfId="3157"/>
    <cellStyle name="20% - Accent2 3 2 4 3 2" xfId="10195"/>
    <cellStyle name="20% - Accent2 3 2 4 3 3" xfId="17232"/>
    <cellStyle name="20% - Accent2 3 2 4 4" xfId="4331"/>
    <cellStyle name="20% - Accent2 3 2 4 4 2" xfId="11368"/>
    <cellStyle name="20% - Accent2 3 2 4 4 3" xfId="18405"/>
    <cellStyle name="20% - Accent2 3 2 4 5" xfId="5504"/>
    <cellStyle name="20% - Accent2 3 2 4 5 2" xfId="12541"/>
    <cellStyle name="20% - Accent2 3 2 4 5 3" xfId="19578"/>
    <cellStyle name="20% - Accent2 3 2 4 6" xfId="6677"/>
    <cellStyle name="20% - Accent2 3 2 4 6 2" xfId="13714"/>
    <cellStyle name="20% - Accent2 3 2 4 6 3" xfId="20751"/>
    <cellStyle name="20% - Accent2 3 2 4 7" xfId="7850"/>
    <cellStyle name="20% - Accent2 3 2 4 8" xfId="14887"/>
    <cellStyle name="20% - Accent2 3 2 5" xfId="1408"/>
    <cellStyle name="20% - Accent2 3 2 5 2" xfId="8446"/>
    <cellStyle name="20% - Accent2 3 2 5 3" xfId="15483"/>
    <cellStyle name="20% - Accent2 3 2 6" xfId="2581"/>
    <cellStyle name="20% - Accent2 3 2 6 2" xfId="9619"/>
    <cellStyle name="20% - Accent2 3 2 6 3" xfId="16656"/>
    <cellStyle name="20% - Accent2 3 2 7" xfId="3755"/>
    <cellStyle name="20% - Accent2 3 2 7 2" xfId="10792"/>
    <cellStyle name="20% - Accent2 3 2 7 3" xfId="17829"/>
    <cellStyle name="20% - Accent2 3 2 8" xfId="4928"/>
    <cellStyle name="20% - Accent2 3 2 8 2" xfId="11965"/>
    <cellStyle name="20% - Accent2 3 2 8 3" xfId="19002"/>
    <cellStyle name="20% - Accent2 3 2 9" xfId="6101"/>
    <cellStyle name="20% - Accent2 3 2 9 2" xfId="13138"/>
    <cellStyle name="20% - Accent2 3 2 9 3" xfId="20175"/>
    <cellStyle name="20% - Accent2 3 3" xfId="395"/>
    <cellStyle name="20% - Accent2 3 3 2" xfId="971"/>
    <cellStyle name="20% - Accent2 3 3 2 2" xfId="2086"/>
    <cellStyle name="20% - Accent2 3 3 2 2 2" xfId="9124"/>
    <cellStyle name="20% - Accent2 3 3 2 2 3" xfId="16161"/>
    <cellStyle name="20% - Accent2 3 3 2 3" xfId="3259"/>
    <cellStyle name="20% - Accent2 3 3 2 3 2" xfId="10297"/>
    <cellStyle name="20% - Accent2 3 3 2 3 3" xfId="17334"/>
    <cellStyle name="20% - Accent2 3 3 2 4" xfId="4433"/>
    <cellStyle name="20% - Accent2 3 3 2 4 2" xfId="11470"/>
    <cellStyle name="20% - Accent2 3 3 2 4 3" xfId="18507"/>
    <cellStyle name="20% - Accent2 3 3 2 5" xfId="5606"/>
    <cellStyle name="20% - Accent2 3 3 2 5 2" xfId="12643"/>
    <cellStyle name="20% - Accent2 3 3 2 5 3" xfId="19680"/>
    <cellStyle name="20% - Accent2 3 3 2 6" xfId="6779"/>
    <cellStyle name="20% - Accent2 3 3 2 6 2" xfId="13816"/>
    <cellStyle name="20% - Accent2 3 3 2 6 3" xfId="20853"/>
    <cellStyle name="20% - Accent2 3 3 2 7" xfId="7952"/>
    <cellStyle name="20% - Accent2 3 3 2 8" xfId="14989"/>
    <cellStyle name="20% - Accent2 3 3 3" xfId="1510"/>
    <cellStyle name="20% - Accent2 3 3 3 2" xfId="8548"/>
    <cellStyle name="20% - Accent2 3 3 3 3" xfId="15585"/>
    <cellStyle name="20% - Accent2 3 3 4" xfId="2683"/>
    <cellStyle name="20% - Accent2 3 3 4 2" xfId="9721"/>
    <cellStyle name="20% - Accent2 3 3 4 3" xfId="16758"/>
    <cellStyle name="20% - Accent2 3 3 5" xfId="3857"/>
    <cellStyle name="20% - Accent2 3 3 5 2" xfId="10894"/>
    <cellStyle name="20% - Accent2 3 3 5 3" xfId="17931"/>
    <cellStyle name="20% - Accent2 3 3 6" xfId="5030"/>
    <cellStyle name="20% - Accent2 3 3 6 2" xfId="12067"/>
    <cellStyle name="20% - Accent2 3 3 6 3" xfId="19104"/>
    <cellStyle name="20% - Accent2 3 3 7" xfId="6203"/>
    <cellStyle name="20% - Accent2 3 3 7 2" xfId="13240"/>
    <cellStyle name="20% - Accent2 3 3 7 3" xfId="20277"/>
    <cellStyle name="20% - Accent2 3 3 8" xfId="7376"/>
    <cellStyle name="20% - Accent2 3 3 9" xfId="14413"/>
    <cellStyle name="20% - Accent2 3 4" xfId="587"/>
    <cellStyle name="20% - Accent2 3 4 2" xfId="1163"/>
    <cellStyle name="20% - Accent2 3 4 2 2" xfId="2278"/>
    <cellStyle name="20% - Accent2 3 4 2 2 2" xfId="9316"/>
    <cellStyle name="20% - Accent2 3 4 2 2 3" xfId="16353"/>
    <cellStyle name="20% - Accent2 3 4 2 3" xfId="3451"/>
    <cellStyle name="20% - Accent2 3 4 2 3 2" xfId="10489"/>
    <cellStyle name="20% - Accent2 3 4 2 3 3" xfId="17526"/>
    <cellStyle name="20% - Accent2 3 4 2 4" xfId="4625"/>
    <cellStyle name="20% - Accent2 3 4 2 4 2" xfId="11662"/>
    <cellStyle name="20% - Accent2 3 4 2 4 3" xfId="18699"/>
    <cellStyle name="20% - Accent2 3 4 2 5" xfId="5798"/>
    <cellStyle name="20% - Accent2 3 4 2 5 2" xfId="12835"/>
    <cellStyle name="20% - Accent2 3 4 2 5 3" xfId="19872"/>
    <cellStyle name="20% - Accent2 3 4 2 6" xfId="6971"/>
    <cellStyle name="20% - Accent2 3 4 2 6 2" xfId="14008"/>
    <cellStyle name="20% - Accent2 3 4 2 6 3" xfId="21045"/>
    <cellStyle name="20% - Accent2 3 4 2 7" xfId="8144"/>
    <cellStyle name="20% - Accent2 3 4 2 8" xfId="15181"/>
    <cellStyle name="20% - Accent2 3 4 3" xfId="1702"/>
    <cellStyle name="20% - Accent2 3 4 3 2" xfId="8740"/>
    <cellStyle name="20% - Accent2 3 4 3 3" xfId="15777"/>
    <cellStyle name="20% - Accent2 3 4 4" xfId="2875"/>
    <cellStyle name="20% - Accent2 3 4 4 2" xfId="9913"/>
    <cellStyle name="20% - Accent2 3 4 4 3" xfId="16950"/>
    <cellStyle name="20% - Accent2 3 4 5" xfId="4049"/>
    <cellStyle name="20% - Accent2 3 4 5 2" xfId="11086"/>
    <cellStyle name="20% - Accent2 3 4 5 3" xfId="18123"/>
    <cellStyle name="20% - Accent2 3 4 6" xfId="5222"/>
    <cellStyle name="20% - Accent2 3 4 6 2" xfId="12259"/>
    <cellStyle name="20% - Accent2 3 4 6 3" xfId="19296"/>
    <cellStyle name="20% - Accent2 3 4 7" xfId="6395"/>
    <cellStyle name="20% - Accent2 3 4 7 2" xfId="13432"/>
    <cellStyle name="20% - Accent2 3 4 7 3" xfId="20469"/>
    <cellStyle name="20% - Accent2 3 4 8" xfId="7568"/>
    <cellStyle name="20% - Accent2 3 4 9" xfId="14605"/>
    <cellStyle name="20% - Accent2 3 5" xfId="773"/>
    <cellStyle name="20% - Accent2 3 5 2" xfId="1888"/>
    <cellStyle name="20% - Accent2 3 5 2 2" xfId="8926"/>
    <cellStyle name="20% - Accent2 3 5 2 3" xfId="15963"/>
    <cellStyle name="20% - Accent2 3 5 3" xfId="3061"/>
    <cellStyle name="20% - Accent2 3 5 3 2" xfId="10099"/>
    <cellStyle name="20% - Accent2 3 5 3 3" xfId="17136"/>
    <cellStyle name="20% - Accent2 3 5 4" xfId="4235"/>
    <cellStyle name="20% - Accent2 3 5 4 2" xfId="11272"/>
    <cellStyle name="20% - Accent2 3 5 4 3" xfId="18309"/>
    <cellStyle name="20% - Accent2 3 5 5" xfId="5408"/>
    <cellStyle name="20% - Accent2 3 5 5 2" xfId="12445"/>
    <cellStyle name="20% - Accent2 3 5 5 3" xfId="19482"/>
    <cellStyle name="20% - Accent2 3 5 6" xfId="6581"/>
    <cellStyle name="20% - Accent2 3 5 6 2" xfId="13618"/>
    <cellStyle name="20% - Accent2 3 5 6 3" xfId="20655"/>
    <cellStyle name="20% - Accent2 3 5 7" xfId="7754"/>
    <cellStyle name="20% - Accent2 3 5 8" xfId="14791"/>
    <cellStyle name="20% - Accent2 3 6" xfId="207"/>
    <cellStyle name="20% - Accent2 3 6 2" xfId="8372"/>
    <cellStyle name="20% - Accent2 3 6 3" xfId="15409"/>
    <cellStyle name="20% - Accent2 3 7" xfId="2506"/>
    <cellStyle name="20% - Accent2 3 7 2" xfId="9544"/>
    <cellStyle name="20% - Accent2 3 7 3" xfId="16581"/>
    <cellStyle name="20% - Accent2 3 8" xfId="3680"/>
    <cellStyle name="20% - Accent2 3 8 2" xfId="10717"/>
    <cellStyle name="20% - Accent2 3 8 3" xfId="17754"/>
    <cellStyle name="20% - Accent2 3 9" xfId="4853"/>
    <cellStyle name="20% - Accent2 3 9 2" xfId="11890"/>
    <cellStyle name="20% - Accent2 3 9 3" xfId="18927"/>
    <cellStyle name="20% - Accent2 4" xfId="118"/>
    <cellStyle name="20% - Accent2 4 10" xfId="6025"/>
    <cellStyle name="20% - Accent2 4 10 2" xfId="13062"/>
    <cellStyle name="20% - Accent2 4 10 3" xfId="20099"/>
    <cellStyle name="20% - Accent2 4 11" xfId="7198"/>
    <cellStyle name="20% - Accent2 4 12" xfId="14235"/>
    <cellStyle name="20% - Accent2 4 2" xfId="294"/>
    <cellStyle name="20% - Accent2 4 2 10" xfId="7275"/>
    <cellStyle name="20% - Accent2 4 2 11" xfId="14312"/>
    <cellStyle name="20% - Accent2 4 2 2" xfId="398"/>
    <cellStyle name="20% - Accent2 4 2 2 2" xfId="974"/>
    <cellStyle name="20% - Accent2 4 2 2 2 2" xfId="2089"/>
    <cellStyle name="20% - Accent2 4 2 2 2 2 2" xfId="9127"/>
    <cellStyle name="20% - Accent2 4 2 2 2 2 3" xfId="16164"/>
    <cellStyle name="20% - Accent2 4 2 2 2 3" xfId="3262"/>
    <cellStyle name="20% - Accent2 4 2 2 2 3 2" xfId="10300"/>
    <cellStyle name="20% - Accent2 4 2 2 2 3 3" xfId="17337"/>
    <cellStyle name="20% - Accent2 4 2 2 2 4" xfId="4436"/>
    <cellStyle name="20% - Accent2 4 2 2 2 4 2" xfId="11473"/>
    <cellStyle name="20% - Accent2 4 2 2 2 4 3" xfId="18510"/>
    <cellStyle name="20% - Accent2 4 2 2 2 5" xfId="5609"/>
    <cellStyle name="20% - Accent2 4 2 2 2 5 2" xfId="12646"/>
    <cellStyle name="20% - Accent2 4 2 2 2 5 3" xfId="19683"/>
    <cellStyle name="20% - Accent2 4 2 2 2 6" xfId="6782"/>
    <cellStyle name="20% - Accent2 4 2 2 2 6 2" xfId="13819"/>
    <cellStyle name="20% - Accent2 4 2 2 2 6 3" xfId="20856"/>
    <cellStyle name="20% - Accent2 4 2 2 2 7" xfId="7955"/>
    <cellStyle name="20% - Accent2 4 2 2 2 8" xfId="14992"/>
    <cellStyle name="20% - Accent2 4 2 2 3" xfId="1513"/>
    <cellStyle name="20% - Accent2 4 2 2 3 2" xfId="8551"/>
    <cellStyle name="20% - Accent2 4 2 2 3 3" xfId="15588"/>
    <cellStyle name="20% - Accent2 4 2 2 4" xfId="2686"/>
    <cellStyle name="20% - Accent2 4 2 2 4 2" xfId="9724"/>
    <cellStyle name="20% - Accent2 4 2 2 4 3" xfId="16761"/>
    <cellStyle name="20% - Accent2 4 2 2 5" xfId="3860"/>
    <cellStyle name="20% - Accent2 4 2 2 5 2" xfId="10897"/>
    <cellStyle name="20% - Accent2 4 2 2 5 3" xfId="17934"/>
    <cellStyle name="20% - Accent2 4 2 2 6" xfId="5033"/>
    <cellStyle name="20% - Accent2 4 2 2 6 2" xfId="12070"/>
    <cellStyle name="20% - Accent2 4 2 2 6 3" xfId="19107"/>
    <cellStyle name="20% - Accent2 4 2 2 7" xfId="6206"/>
    <cellStyle name="20% - Accent2 4 2 2 7 2" xfId="13243"/>
    <cellStyle name="20% - Accent2 4 2 2 7 3" xfId="20280"/>
    <cellStyle name="20% - Accent2 4 2 2 8" xfId="7379"/>
    <cellStyle name="20% - Accent2 4 2 2 9" xfId="14416"/>
    <cellStyle name="20% - Accent2 4 2 3" xfId="590"/>
    <cellStyle name="20% - Accent2 4 2 3 2" xfId="1166"/>
    <cellStyle name="20% - Accent2 4 2 3 2 2" xfId="2281"/>
    <cellStyle name="20% - Accent2 4 2 3 2 2 2" xfId="9319"/>
    <cellStyle name="20% - Accent2 4 2 3 2 2 3" xfId="16356"/>
    <cellStyle name="20% - Accent2 4 2 3 2 3" xfId="3454"/>
    <cellStyle name="20% - Accent2 4 2 3 2 3 2" xfId="10492"/>
    <cellStyle name="20% - Accent2 4 2 3 2 3 3" xfId="17529"/>
    <cellStyle name="20% - Accent2 4 2 3 2 4" xfId="4628"/>
    <cellStyle name="20% - Accent2 4 2 3 2 4 2" xfId="11665"/>
    <cellStyle name="20% - Accent2 4 2 3 2 4 3" xfId="18702"/>
    <cellStyle name="20% - Accent2 4 2 3 2 5" xfId="5801"/>
    <cellStyle name="20% - Accent2 4 2 3 2 5 2" xfId="12838"/>
    <cellStyle name="20% - Accent2 4 2 3 2 5 3" xfId="19875"/>
    <cellStyle name="20% - Accent2 4 2 3 2 6" xfId="6974"/>
    <cellStyle name="20% - Accent2 4 2 3 2 6 2" xfId="14011"/>
    <cellStyle name="20% - Accent2 4 2 3 2 6 3" xfId="21048"/>
    <cellStyle name="20% - Accent2 4 2 3 2 7" xfId="8147"/>
    <cellStyle name="20% - Accent2 4 2 3 2 8" xfId="15184"/>
    <cellStyle name="20% - Accent2 4 2 3 3" xfId="1705"/>
    <cellStyle name="20% - Accent2 4 2 3 3 2" xfId="8743"/>
    <cellStyle name="20% - Accent2 4 2 3 3 3" xfId="15780"/>
    <cellStyle name="20% - Accent2 4 2 3 4" xfId="2878"/>
    <cellStyle name="20% - Accent2 4 2 3 4 2" xfId="9916"/>
    <cellStyle name="20% - Accent2 4 2 3 4 3" xfId="16953"/>
    <cellStyle name="20% - Accent2 4 2 3 5" xfId="4052"/>
    <cellStyle name="20% - Accent2 4 2 3 5 2" xfId="11089"/>
    <cellStyle name="20% - Accent2 4 2 3 5 3" xfId="18126"/>
    <cellStyle name="20% - Accent2 4 2 3 6" xfId="5225"/>
    <cellStyle name="20% - Accent2 4 2 3 6 2" xfId="12262"/>
    <cellStyle name="20% - Accent2 4 2 3 6 3" xfId="19299"/>
    <cellStyle name="20% - Accent2 4 2 3 7" xfId="6398"/>
    <cellStyle name="20% - Accent2 4 2 3 7 2" xfId="13435"/>
    <cellStyle name="20% - Accent2 4 2 3 7 3" xfId="20472"/>
    <cellStyle name="20% - Accent2 4 2 3 8" xfId="7571"/>
    <cellStyle name="20% - Accent2 4 2 3 9" xfId="14608"/>
    <cellStyle name="20% - Accent2 4 2 4" xfId="870"/>
    <cellStyle name="20% - Accent2 4 2 4 2" xfId="1985"/>
    <cellStyle name="20% - Accent2 4 2 4 2 2" xfId="9023"/>
    <cellStyle name="20% - Accent2 4 2 4 2 3" xfId="16060"/>
    <cellStyle name="20% - Accent2 4 2 4 3" xfId="3158"/>
    <cellStyle name="20% - Accent2 4 2 4 3 2" xfId="10196"/>
    <cellStyle name="20% - Accent2 4 2 4 3 3" xfId="17233"/>
    <cellStyle name="20% - Accent2 4 2 4 4" xfId="4332"/>
    <cellStyle name="20% - Accent2 4 2 4 4 2" xfId="11369"/>
    <cellStyle name="20% - Accent2 4 2 4 4 3" xfId="18406"/>
    <cellStyle name="20% - Accent2 4 2 4 5" xfId="5505"/>
    <cellStyle name="20% - Accent2 4 2 4 5 2" xfId="12542"/>
    <cellStyle name="20% - Accent2 4 2 4 5 3" xfId="19579"/>
    <cellStyle name="20% - Accent2 4 2 4 6" xfId="6678"/>
    <cellStyle name="20% - Accent2 4 2 4 6 2" xfId="13715"/>
    <cellStyle name="20% - Accent2 4 2 4 6 3" xfId="20752"/>
    <cellStyle name="20% - Accent2 4 2 4 7" xfId="7851"/>
    <cellStyle name="20% - Accent2 4 2 4 8" xfId="14888"/>
    <cellStyle name="20% - Accent2 4 2 5" xfId="1409"/>
    <cellStyle name="20% - Accent2 4 2 5 2" xfId="8447"/>
    <cellStyle name="20% - Accent2 4 2 5 3" xfId="15484"/>
    <cellStyle name="20% - Accent2 4 2 6" xfId="2582"/>
    <cellStyle name="20% - Accent2 4 2 6 2" xfId="9620"/>
    <cellStyle name="20% - Accent2 4 2 6 3" xfId="16657"/>
    <cellStyle name="20% - Accent2 4 2 7" xfId="3756"/>
    <cellStyle name="20% - Accent2 4 2 7 2" xfId="10793"/>
    <cellStyle name="20% - Accent2 4 2 7 3" xfId="17830"/>
    <cellStyle name="20% - Accent2 4 2 8" xfId="4929"/>
    <cellStyle name="20% - Accent2 4 2 8 2" xfId="11966"/>
    <cellStyle name="20% - Accent2 4 2 8 3" xfId="19003"/>
    <cellStyle name="20% - Accent2 4 2 9" xfId="6102"/>
    <cellStyle name="20% - Accent2 4 2 9 2" xfId="13139"/>
    <cellStyle name="20% - Accent2 4 2 9 3" xfId="20176"/>
    <cellStyle name="20% - Accent2 4 3" xfId="397"/>
    <cellStyle name="20% - Accent2 4 3 2" xfId="973"/>
    <cellStyle name="20% - Accent2 4 3 2 2" xfId="2088"/>
    <cellStyle name="20% - Accent2 4 3 2 2 2" xfId="9126"/>
    <cellStyle name="20% - Accent2 4 3 2 2 3" xfId="16163"/>
    <cellStyle name="20% - Accent2 4 3 2 3" xfId="3261"/>
    <cellStyle name="20% - Accent2 4 3 2 3 2" xfId="10299"/>
    <cellStyle name="20% - Accent2 4 3 2 3 3" xfId="17336"/>
    <cellStyle name="20% - Accent2 4 3 2 4" xfId="4435"/>
    <cellStyle name="20% - Accent2 4 3 2 4 2" xfId="11472"/>
    <cellStyle name="20% - Accent2 4 3 2 4 3" xfId="18509"/>
    <cellStyle name="20% - Accent2 4 3 2 5" xfId="5608"/>
    <cellStyle name="20% - Accent2 4 3 2 5 2" xfId="12645"/>
    <cellStyle name="20% - Accent2 4 3 2 5 3" xfId="19682"/>
    <cellStyle name="20% - Accent2 4 3 2 6" xfId="6781"/>
    <cellStyle name="20% - Accent2 4 3 2 6 2" xfId="13818"/>
    <cellStyle name="20% - Accent2 4 3 2 6 3" xfId="20855"/>
    <cellStyle name="20% - Accent2 4 3 2 7" xfId="7954"/>
    <cellStyle name="20% - Accent2 4 3 2 8" xfId="14991"/>
    <cellStyle name="20% - Accent2 4 3 3" xfId="1512"/>
    <cellStyle name="20% - Accent2 4 3 3 2" xfId="8550"/>
    <cellStyle name="20% - Accent2 4 3 3 3" xfId="15587"/>
    <cellStyle name="20% - Accent2 4 3 4" xfId="2685"/>
    <cellStyle name="20% - Accent2 4 3 4 2" xfId="9723"/>
    <cellStyle name="20% - Accent2 4 3 4 3" xfId="16760"/>
    <cellStyle name="20% - Accent2 4 3 5" xfId="3859"/>
    <cellStyle name="20% - Accent2 4 3 5 2" xfId="10896"/>
    <cellStyle name="20% - Accent2 4 3 5 3" xfId="17933"/>
    <cellStyle name="20% - Accent2 4 3 6" xfId="5032"/>
    <cellStyle name="20% - Accent2 4 3 6 2" xfId="12069"/>
    <cellStyle name="20% - Accent2 4 3 6 3" xfId="19106"/>
    <cellStyle name="20% - Accent2 4 3 7" xfId="6205"/>
    <cellStyle name="20% - Accent2 4 3 7 2" xfId="13242"/>
    <cellStyle name="20% - Accent2 4 3 7 3" xfId="20279"/>
    <cellStyle name="20% - Accent2 4 3 8" xfId="7378"/>
    <cellStyle name="20% - Accent2 4 3 9" xfId="14415"/>
    <cellStyle name="20% - Accent2 4 4" xfId="589"/>
    <cellStyle name="20% - Accent2 4 4 2" xfId="1165"/>
    <cellStyle name="20% - Accent2 4 4 2 2" xfId="2280"/>
    <cellStyle name="20% - Accent2 4 4 2 2 2" xfId="9318"/>
    <cellStyle name="20% - Accent2 4 4 2 2 3" xfId="16355"/>
    <cellStyle name="20% - Accent2 4 4 2 3" xfId="3453"/>
    <cellStyle name="20% - Accent2 4 4 2 3 2" xfId="10491"/>
    <cellStyle name="20% - Accent2 4 4 2 3 3" xfId="17528"/>
    <cellStyle name="20% - Accent2 4 4 2 4" xfId="4627"/>
    <cellStyle name="20% - Accent2 4 4 2 4 2" xfId="11664"/>
    <cellStyle name="20% - Accent2 4 4 2 4 3" xfId="18701"/>
    <cellStyle name="20% - Accent2 4 4 2 5" xfId="5800"/>
    <cellStyle name="20% - Accent2 4 4 2 5 2" xfId="12837"/>
    <cellStyle name="20% - Accent2 4 4 2 5 3" xfId="19874"/>
    <cellStyle name="20% - Accent2 4 4 2 6" xfId="6973"/>
    <cellStyle name="20% - Accent2 4 4 2 6 2" xfId="14010"/>
    <cellStyle name="20% - Accent2 4 4 2 6 3" xfId="21047"/>
    <cellStyle name="20% - Accent2 4 4 2 7" xfId="8146"/>
    <cellStyle name="20% - Accent2 4 4 2 8" xfId="15183"/>
    <cellStyle name="20% - Accent2 4 4 3" xfId="1704"/>
    <cellStyle name="20% - Accent2 4 4 3 2" xfId="8742"/>
    <cellStyle name="20% - Accent2 4 4 3 3" xfId="15779"/>
    <cellStyle name="20% - Accent2 4 4 4" xfId="2877"/>
    <cellStyle name="20% - Accent2 4 4 4 2" xfId="9915"/>
    <cellStyle name="20% - Accent2 4 4 4 3" xfId="16952"/>
    <cellStyle name="20% - Accent2 4 4 5" xfId="4051"/>
    <cellStyle name="20% - Accent2 4 4 5 2" xfId="11088"/>
    <cellStyle name="20% - Accent2 4 4 5 3" xfId="18125"/>
    <cellStyle name="20% - Accent2 4 4 6" xfId="5224"/>
    <cellStyle name="20% - Accent2 4 4 6 2" xfId="12261"/>
    <cellStyle name="20% - Accent2 4 4 6 3" xfId="19298"/>
    <cellStyle name="20% - Accent2 4 4 7" xfId="6397"/>
    <cellStyle name="20% - Accent2 4 4 7 2" xfId="13434"/>
    <cellStyle name="20% - Accent2 4 4 7 3" xfId="20471"/>
    <cellStyle name="20% - Accent2 4 4 8" xfId="7570"/>
    <cellStyle name="20% - Accent2 4 4 9" xfId="14607"/>
    <cellStyle name="20% - Accent2 4 5" xfId="774"/>
    <cellStyle name="20% - Accent2 4 5 2" xfId="1889"/>
    <cellStyle name="20% - Accent2 4 5 2 2" xfId="8927"/>
    <cellStyle name="20% - Accent2 4 5 2 3" xfId="15964"/>
    <cellStyle name="20% - Accent2 4 5 3" xfId="3062"/>
    <cellStyle name="20% - Accent2 4 5 3 2" xfId="10100"/>
    <cellStyle name="20% - Accent2 4 5 3 3" xfId="17137"/>
    <cellStyle name="20% - Accent2 4 5 4" xfId="4236"/>
    <cellStyle name="20% - Accent2 4 5 4 2" xfId="11273"/>
    <cellStyle name="20% - Accent2 4 5 4 3" xfId="18310"/>
    <cellStyle name="20% - Accent2 4 5 5" xfId="5409"/>
    <cellStyle name="20% - Accent2 4 5 5 2" xfId="12446"/>
    <cellStyle name="20% - Accent2 4 5 5 3" xfId="19483"/>
    <cellStyle name="20% - Accent2 4 5 6" xfId="6582"/>
    <cellStyle name="20% - Accent2 4 5 6 2" xfId="13619"/>
    <cellStyle name="20% - Accent2 4 5 6 3" xfId="20656"/>
    <cellStyle name="20% - Accent2 4 5 7" xfId="7755"/>
    <cellStyle name="20% - Accent2 4 5 8" xfId="14792"/>
    <cellStyle name="20% - Accent2 4 6" xfId="208"/>
    <cellStyle name="20% - Accent2 4 6 2" xfId="8371"/>
    <cellStyle name="20% - Accent2 4 6 3" xfId="15408"/>
    <cellStyle name="20% - Accent2 4 7" xfId="2505"/>
    <cellStyle name="20% - Accent2 4 7 2" xfId="9543"/>
    <cellStyle name="20% - Accent2 4 7 3" xfId="16580"/>
    <cellStyle name="20% - Accent2 4 8" xfId="3679"/>
    <cellStyle name="20% - Accent2 4 8 2" xfId="10716"/>
    <cellStyle name="20% - Accent2 4 8 3" xfId="17753"/>
    <cellStyle name="20% - Accent2 4 9" xfId="4852"/>
    <cellStyle name="20% - Accent2 4 9 2" xfId="11889"/>
    <cellStyle name="20% - Accent2 4 9 3" xfId="18926"/>
    <cellStyle name="20% - Accent2 5" xfId="134"/>
    <cellStyle name="20% - Accent2 5 10" xfId="6024"/>
    <cellStyle name="20% - Accent2 5 10 2" xfId="13061"/>
    <cellStyle name="20% - Accent2 5 10 3" xfId="20098"/>
    <cellStyle name="20% - Accent2 5 11" xfId="7197"/>
    <cellStyle name="20% - Accent2 5 12" xfId="14234"/>
    <cellStyle name="20% - Accent2 5 2" xfId="295"/>
    <cellStyle name="20% - Accent2 5 2 10" xfId="7276"/>
    <cellStyle name="20% - Accent2 5 2 11" xfId="14313"/>
    <cellStyle name="20% - Accent2 5 2 2" xfId="400"/>
    <cellStyle name="20% - Accent2 5 2 2 2" xfId="976"/>
    <cellStyle name="20% - Accent2 5 2 2 2 2" xfId="2091"/>
    <cellStyle name="20% - Accent2 5 2 2 2 2 2" xfId="9129"/>
    <cellStyle name="20% - Accent2 5 2 2 2 2 3" xfId="16166"/>
    <cellStyle name="20% - Accent2 5 2 2 2 3" xfId="3264"/>
    <cellStyle name="20% - Accent2 5 2 2 2 3 2" xfId="10302"/>
    <cellStyle name="20% - Accent2 5 2 2 2 3 3" xfId="17339"/>
    <cellStyle name="20% - Accent2 5 2 2 2 4" xfId="4438"/>
    <cellStyle name="20% - Accent2 5 2 2 2 4 2" xfId="11475"/>
    <cellStyle name="20% - Accent2 5 2 2 2 4 3" xfId="18512"/>
    <cellStyle name="20% - Accent2 5 2 2 2 5" xfId="5611"/>
    <cellStyle name="20% - Accent2 5 2 2 2 5 2" xfId="12648"/>
    <cellStyle name="20% - Accent2 5 2 2 2 5 3" xfId="19685"/>
    <cellStyle name="20% - Accent2 5 2 2 2 6" xfId="6784"/>
    <cellStyle name="20% - Accent2 5 2 2 2 6 2" xfId="13821"/>
    <cellStyle name="20% - Accent2 5 2 2 2 6 3" xfId="20858"/>
    <cellStyle name="20% - Accent2 5 2 2 2 7" xfId="7957"/>
    <cellStyle name="20% - Accent2 5 2 2 2 8" xfId="14994"/>
    <cellStyle name="20% - Accent2 5 2 2 3" xfId="1515"/>
    <cellStyle name="20% - Accent2 5 2 2 3 2" xfId="8553"/>
    <cellStyle name="20% - Accent2 5 2 2 3 3" xfId="15590"/>
    <cellStyle name="20% - Accent2 5 2 2 4" xfId="2688"/>
    <cellStyle name="20% - Accent2 5 2 2 4 2" xfId="9726"/>
    <cellStyle name="20% - Accent2 5 2 2 4 3" xfId="16763"/>
    <cellStyle name="20% - Accent2 5 2 2 5" xfId="3862"/>
    <cellStyle name="20% - Accent2 5 2 2 5 2" xfId="10899"/>
    <cellStyle name="20% - Accent2 5 2 2 5 3" xfId="17936"/>
    <cellStyle name="20% - Accent2 5 2 2 6" xfId="5035"/>
    <cellStyle name="20% - Accent2 5 2 2 6 2" xfId="12072"/>
    <cellStyle name="20% - Accent2 5 2 2 6 3" xfId="19109"/>
    <cellStyle name="20% - Accent2 5 2 2 7" xfId="6208"/>
    <cellStyle name="20% - Accent2 5 2 2 7 2" xfId="13245"/>
    <cellStyle name="20% - Accent2 5 2 2 7 3" xfId="20282"/>
    <cellStyle name="20% - Accent2 5 2 2 8" xfId="7381"/>
    <cellStyle name="20% - Accent2 5 2 2 9" xfId="14418"/>
    <cellStyle name="20% - Accent2 5 2 3" xfId="592"/>
    <cellStyle name="20% - Accent2 5 2 3 2" xfId="1168"/>
    <cellStyle name="20% - Accent2 5 2 3 2 2" xfId="2283"/>
    <cellStyle name="20% - Accent2 5 2 3 2 2 2" xfId="9321"/>
    <cellStyle name="20% - Accent2 5 2 3 2 2 3" xfId="16358"/>
    <cellStyle name="20% - Accent2 5 2 3 2 3" xfId="3456"/>
    <cellStyle name="20% - Accent2 5 2 3 2 3 2" xfId="10494"/>
    <cellStyle name="20% - Accent2 5 2 3 2 3 3" xfId="17531"/>
    <cellStyle name="20% - Accent2 5 2 3 2 4" xfId="4630"/>
    <cellStyle name="20% - Accent2 5 2 3 2 4 2" xfId="11667"/>
    <cellStyle name="20% - Accent2 5 2 3 2 4 3" xfId="18704"/>
    <cellStyle name="20% - Accent2 5 2 3 2 5" xfId="5803"/>
    <cellStyle name="20% - Accent2 5 2 3 2 5 2" xfId="12840"/>
    <cellStyle name="20% - Accent2 5 2 3 2 5 3" xfId="19877"/>
    <cellStyle name="20% - Accent2 5 2 3 2 6" xfId="6976"/>
    <cellStyle name="20% - Accent2 5 2 3 2 6 2" xfId="14013"/>
    <cellStyle name="20% - Accent2 5 2 3 2 6 3" xfId="21050"/>
    <cellStyle name="20% - Accent2 5 2 3 2 7" xfId="8149"/>
    <cellStyle name="20% - Accent2 5 2 3 2 8" xfId="15186"/>
    <cellStyle name="20% - Accent2 5 2 3 3" xfId="1707"/>
    <cellStyle name="20% - Accent2 5 2 3 3 2" xfId="8745"/>
    <cellStyle name="20% - Accent2 5 2 3 3 3" xfId="15782"/>
    <cellStyle name="20% - Accent2 5 2 3 4" xfId="2880"/>
    <cellStyle name="20% - Accent2 5 2 3 4 2" xfId="9918"/>
    <cellStyle name="20% - Accent2 5 2 3 4 3" xfId="16955"/>
    <cellStyle name="20% - Accent2 5 2 3 5" xfId="4054"/>
    <cellStyle name="20% - Accent2 5 2 3 5 2" xfId="11091"/>
    <cellStyle name="20% - Accent2 5 2 3 5 3" xfId="18128"/>
    <cellStyle name="20% - Accent2 5 2 3 6" xfId="5227"/>
    <cellStyle name="20% - Accent2 5 2 3 6 2" xfId="12264"/>
    <cellStyle name="20% - Accent2 5 2 3 6 3" xfId="19301"/>
    <cellStyle name="20% - Accent2 5 2 3 7" xfId="6400"/>
    <cellStyle name="20% - Accent2 5 2 3 7 2" xfId="13437"/>
    <cellStyle name="20% - Accent2 5 2 3 7 3" xfId="20474"/>
    <cellStyle name="20% - Accent2 5 2 3 8" xfId="7573"/>
    <cellStyle name="20% - Accent2 5 2 3 9" xfId="14610"/>
    <cellStyle name="20% - Accent2 5 2 4" xfId="871"/>
    <cellStyle name="20% - Accent2 5 2 4 2" xfId="1986"/>
    <cellStyle name="20% - Accent2 5 2 4 2 2" xfId="9024"/>
    <cellStyle name="20% - Accent2 5 2 4 2 3" xfId="16061"/>
    <cellStyle name="20% - Accent2 5 2 4 3" xfId="3159"/>
    <cellStyle name="20% - Accent2 5 2 4 3 2" xfId="10197"/>
    <cellStyle name="20% - Accent2 5 2 4 3 3" xfId="17234"/>
    <cellStyle name="20% - Accent2 5 2 4 4" xfId="4333"/>
    <cellStyle name="20% - Accent2 5 2 4 4 2" xfId="11370"/>
    <cellStyle name="20% - Accent2 5 2 4 4 3" xfId="18407"/>
    <cellStyle name="20% - Accent2 5 2 4 5" xfId="5506"/>
    <cellStyle name="20% - Accent2 5 2 4 5 2" xfId="12543"/>
    <cellStyle name="20% - Accent2 5 2 4 5 3" xfId="19580"/>
    <cellStyle name="20% - Accent2 5 2 4 6" xfId="6679"/>
    <cellStyle name="20% - Accent2 5 2 4 6 2" xfId="13716"/>
    <cellStyle name="20% - Accent2 5 2 4 6 3" xfId="20753"/>
    <cellStyle name="20% - Accent2 5 2 4 7" xfId="7852"/>
    <cellStyle name="20% - Accent2 5 2 4 8" xfId="14889"/>
    <cellStyle name="20% - Accent2 5 2 5" xfId="1410"/>
    <cellStyle name="20% - Accent2 5 2 5 2" xfId="8448"/>
    <cellStyle name="20% - Accent2 5 2 5 3" xfId="15485"/>
    <cellStyle name="20% - Accent2 5 2 6" xfId="2583"/>
    <cellStyle name="20% - Accent2 5 2 6 2" xfId="9621"/>
    <cellStyle name="20% - Accent2 5 2 6 3" xfId="16658"/>
    <cellStyle name="20% - Accent2 5 2 7" xfId="3757"/>
    <cellStyle name="20% - Accent2 5 2 7 2" xfId="10794"/>
    <cellStyle name="20% - Accent2 5 2 7 3" xfId="17831"/>
    <cellStyle name="20% - Accent2 5 2 8" xfId="4930"/>
    <cellStyle name="20% - Accent2 5 2 8 2" xfId="11967"/>
    <cellStyle name="20% - Accent2 5 2 8 3" xfId="19004"/>
    <cellStyle name="20% - Accent2 5 2 9" xfId="6103"/>
    <cellStyle name="20% - Accent2 5 2 9 2" xfId="13140"/>
    <cellStyle name="20% - Accent2 5 2 9 3" xfId="20177"/>
    <cellStyle name="20% - Accent2 5 3" xfId="399"/>
    <cellStyle name="20% - Accent2 5 3 2" xfId="975"/>
    <cellStyle name="20% - Accent2 5 3 2 2" xfId="2090"/>
    <cellStyle name="20% - Accent2 5 3 2 2 2" xfId="9128"/>
    <cellStyle name="20% - Accent2 5 3 2 2 3" xfId="16165"/>
    <cellStyle name="20% - Accent2 5 3 2 3" xfId="3263"/>
    <cellStyle name="20% - Accent2 5 3 2 3 2" xfId="10301"/>
    <cellStyle name="20% - Accent2 5 3 2 3 3" xfId="17338"/>
    <cellStyle name="20% - Accent2 5 3 2 4" xfId="4437"/>
    <cellStyle name="20% - Accent2 5 3 2 4 2" xfId="11474"/>
    <cellStyle name="20% - Accent2 5 3 2 4 3" xfId="18511"/>
    <cellStyle name="20% - Accent2 5 3 2 5" xfId="5610"/>
    <cellStyle name="20% - Accent2 5 3 2 5 2" xfId="12647"/>
    <cellStyle name="20% - Accent2 5 3 2 5 3" xfId="19684"/>
    <cellStyle name="20% - Accent2 5 3 2 6" xfId="6783"/>
    <cellStyle name="20% - Accent2 5 3 2 6 2" xfId="13820"/>
    <cellStyle name="20% - Accent2 5 3 2 6 3" xfId="20857"/>
    <cellStyle name="20% - Accent2 5 3 2 7" xfId="7956"/>
    <cellStyle name="20% - Accent2 5 3 2 8" xfId="14993"/>
    <cellStyle name="20% - Accent2 5 3 3" xfId="1514"/>
    <cellStyle name="20% - Accent2 5 3 3 2" xfId="8552"/>
    <cellStyle name="20% - Accent2 5 3 3 3" xfId="15589"/>
    <cellStyle name="20% - Accent2 5 3 4" xfId="2687"/>
    <cellStyle name="20% - Accent2 5 3 4 2" xfId="9725"/>
    <cellStyle name="20% - Accent2 5 3 4 3" xfId="16762"/>
    <cellStyle name="20% - Accent2 5 3 5" xfId="3861"/>
    <cellStyle name="20% - Accent2 5 3 5 2" xfId="10898"/>
    <cellStyle name="20% - Accent2 5 3 5 3" xfId="17935"/>
    <cellStyle name="20% - Accent2 5 3 6" xfId="5034"/>
    <cellStyle name="20% - Accent2 5 3 6 2" xfId="12071"/>
    <cellStyle name="20% - Accent2 5 3 6 3" xfId="19108"/>
    <cellStyle name="20% - Accent2 5 3 7" xfId="6207"/>
    <cellStyle name="20% - Accent2 5 3 7 2" xfId="13244"/>
    <cellStyle name="20% - Accent2 5 3 7 3" xfId="20281"/>
    <cellStyle name="20% - Accent2 5 3 8" xfId="7380"/>
    <cellStyle name="20% - Accent2 5 3 9" xfId="14417"/>
    <cellStyle name="20% - Accent2 5 4" xfId="591"/>
    <cellStyle name="20% - Accent2 5 4 2" xfId="1167"/>
    <cellStyle name="20% - Accent2 5 4 2 2" xfId="2282"/>
    <cellStyle name="20% - Accent2 5 4 2 2 2" xfId="9320"/>
    <cellStyle name="20% - Accent2 5 4 2 2 3" xfId="16357"/>
    <cellStyle name="20% - Accent2 5 4 2 3" xfId="3455"/>
    <cellStyle name="20% - Accent2 5 4 2 3 2" xfId="10493"/>
    <cellStyle name="20% - Accent2 5 4 2 3 3" xfId="17530"/>
    <cellStyle name="20% - Accent2 5 4 2 4" xfId="4629"/>
    <cellStyle name="20% - Accent2 5 4 2 4 2" xfId="11666"/>
    <cellStyle name="20% - Accent2 5 4 2 4 3" xfId="18703"/>
    <cellStyle name="20% - Accent2 5 4 2 5" xfId="5802"/>
    <cellStyle name="20% - Accent2 5 4 2 5 2" xfId="12839"/>
    <cellStyle name="20% - Accent2 5 4 2 5 3" xfId="19876"/>
    <cellStyle name="20% - Accent2 5 4 2 6" xfId="6975"/>
    <cellStyle name="20% - Accent2 5 4 2 6 2" xfId="14012"/>
    <cellStyle name="20% - Accent2 5 4 2 6 3" xfId="21049"/>
    <cellStyle name="20% - Accent2 5 4 2 7" xfId="8148"/>
    <cellStyle name="20% - Accent2 5 4 2 8" xfId="15185"/>
    <cellStyle name="20% - Accent2 5 4 3" xfId="1706"/>
    <cellStyle name="20% - Accent2 5 4 3 2" xfId="8744"/>
    <cellStyle name="20% - Accent2 5 4 3 3" xfId="15781"/>
    <cellStyle name="20% - Accent2 5 4 4" xfId="2879"/>
    <cellStyle name="20% - Accent2 5 4 4 2" xfId="9917"/>
    <cellStyle name="20% - Accent2 5 4 4 3" xfId="16954"/>
    <cellStyle name="20% - Accent2 5 4 5" xfId="4053"/>
    <cellStyle name="20% - Accent2 5 4 5 2" xfId="11090"/>
    <cellStyle name="20% - Accent2 5 4 5 3" xfId="18127"/>
    <cellStyle name="20% - Accent2 5 4 6" xfId="5226"/>
    <cellStyle name="20% - Accent2 5 4 6 2" xfId="12263"/>
    <cellStyle name="20% - Accent2 5 4 6 3" xfId="19300"/>
    <cellStyle name="20% - Accent2 5 4 7" xfId="6399"/>
    <cellStyle name="20% - Accent2 5 4 7 2" xfId="13436"/>
    <cellStyle name="20% - Accent2 5 4 7 3" xfId="20473"/>
    <cellStyle name="20% - Accent2 5 4 8" xfId="7572"/>
    <cellStyle name="20% - Accent2 5 4 9" xfId="14609"/>
    <cellStyle name="20% - Accent2 5 5" xfId="775"/>
    <cellStyle name="20% - Accent2 5 5 2" xfId="1890"/>
    <cellStyle name="20% - Accent2 5 5 2 2" xfId="8928"/>
    <cellStyle name="20% - Accent2 5 5 2 3" xfId="15965"/>
    <cellStyle name="20% - Accent2 5 5 3" xfId="3063"/>
    <cellStyle name="20% - Accent2 5 5 3 2" xfId="10101"/>
    <cellStyle name="20% - Accent2 5 5 3 3" xfId="17138"/>
    <cellStyle name="20% - Accent2 5 5 4" xfId="4237"/>
    <cellStyle name="20% - Accent2 5 5 4 2" xfId="11274"/>
    <cellStyle name="20% - Accent2 5 5 4 3" xfId="18311"/>
    <cellStyle name="20% - Accent2 5 5 5" xfId="5410"/>
    <cellStyle name="20% - Accent2 5 5 5 2" xfId="12447"/>
    <cellStyle name="20% - Accent2 5 5 5 3" xfId="19484"/>
    <cellStyle name="20% - Accent2 5 5 6" xfId="6583"/>
    <cellStyle name="20% - Accent2 5 5 6 2" xfId="13620"/>
    <cellStyle name="20% - Accent2 5 5 6 3" xfId="20657"/>
    <cellStyle name="20% - Accent2 5 5 7" xfId="7756"/>
    <cellStyle name="20% - Accent2 5 5 8" xfId="14793"/>
    <cellStyle name="20% - Accent2 5 6" xfId="209"/>
    <cellStyle name="20% - Accent2 5 6 2" xfId="8370"/>
    <cellStyle name="20% - Accent2 5 6 3" xfId="15407"/>
    <cellStyle name="20% - Accent2 5 7" xfId="2504"/>
    <cellStyle name="20% - Accent2 5 7 2" xfId="9542"/>
    <cellStyle name="20% - Accent2 5 7 3" xfId="16579"/>
    <cellStyle name="20% - Accent2 5 8" xfId="3678"/>
    <cellStyle name="20% - Accent2 5 8 2" xfId="10715"/>
    <cellStyle name="20% - Accent2 5 8 3" xfId="17752"/>
    <cellStyle name="20% - Accent2 5 9" xfId="4851"/>
    <cellStyle name="20% - Accent2 5 9 2" xfId="11888"/>
    <cellStyle name="20% - Accent2 5 9 3" xfId="18925"/>
    <cellStyle name="20% - Accent2 6" xfId="150"/>
    <cellStyle name="20% - Accent2 6 10" xfId="6023"/>
    <cellStyle name="20% - Accent2 6 10 2" xfId="13060"/>
    <cellStyle name="20% - Accent2 6 10 3" xfId="20097"/>
    <cellStyle name="20% - Accent2 6 11" xfId="7196"/>
    <cellStyle name="20% - Accent2 6 12" xfId="14233"/>
    <cellStyle name="20% - Accent2 6 2" xfId="296"/>
    <cellStyle name="20% - Accent2 6 2 10" xfId="7277"/>
    <cellStyle name="20% - Accent2 6 2 11" xfId="14314"/>
    <cellStyle name="20% - Accent2 6 2 2" xfId="402"/>
    <cellStyle name="20% - Accent2 6 2 2 2" xfId="978"/>
    <cellStyle name="20% - Accent2 6 2 2 2 2" xfId="2093"/>
    <cellStyle name="20% - Accent2 6 2 2 2 2 2" xfId="9131"/>
    <cellStyle name="20% - Accent2 6 2 2 2 2 3" xfId="16168"/>
    <cellStyle name="20% - Accent2 6 2 2 2 3" xfId="3266"/>
    <cellStyle name="20% - Accent2 6 2 2 2 3 2" xfId="10304"/>
    <cellStyle name="20% - Accent2 6 2 2 2 3 3" xfId="17341"/>
    <cellStyle name="20% - Accent2 6 2 2 2 4" xfId="4440"/>
    <cellStyle name="20% - Accent2 6 2 2 2 4 2" xfId="11477"/>
    <cellStyle name="20% - Accent2 6 2 2 2 4 3" xfId="18514"/>
    <cellStyle name="20% - Accent2 6 2 2 2 5" xfId="5613"/>
    <cellStyle name="20% - Accent2 6 2 2 2 5 2" xfId="12650"/>
    <cellStyle name="20% - Accent2 6 2 2 2 5 3" xfId="19687"/>
    <cellStyle name="20% - Accent2 6 2 2 2 6" xfId="6786"/>
    <cellStyle name="20% - Accent2 6 2 2 2 6 2" xfId="13823"/>
    <cellStyle name="20% - Accent2 6 2 2 2 6 3" xfId="20860"/>
    <cellStyle name="20% - Accent2 6 2 2 2 7" xfId="7959"/>
    <cellStyle name="20% - Accent2 6 2 2 2 8" xfId="14996"/>
    <cellStyle name="20% - Accent2 6 2 2 3" xfId="1517"/>
    <cellStyle name="20% - Accent2 6 2 2 3 2" xfId="8555"/>
    <cellStyle name="20% - Accent2 6 2 2 3 3" xfId="15592"/>
    <cellStyle name="20% - Accent2 6 2 2 4" xfId="2690"/>
    <cellStyle name="20% - Accent2 6 2 2 4 2" xfId="9728"/>
    <cellStyle name="20% - Accent2 6 2 2 4 3" xfId="16765"/>
    <cellStyle name="20% - Accent2 6 2 2 5" xfId="3864"/>
    <cellStyle name="20% - Accent2 6 2 2 5 2" xfId="10901"/>
    <cellStyle name="20% - Accent2 6 2 2 5 3" xfId="17938"/>
    <cellStyle name="20% - Accent2 6 2 2 6" xfId="5037"/>
    <cellStyle name="20% - Accent2 6 2 2 6 2" xfId="12074"/>
    <cellStyle name="20% - Accent2 6 2 2 6 3" xfId="19111"/>
    <cellStyle name="20% - Accent2 6 2 2 7" xfId="6210"/>
    <cellStyle name="20% - Accent2 6 2 2 7 2" xfId="13247"/>
    <cellStyle name="20% - Accent2 6 2 2 7 3" xfId="20284"/>
    <cellStyle name="20% - Accent2 6 2 2 8" xfId="7383"/>
    <cellStyle name="20% - Accent2 6 2 2 9" xfId="14420"/>
    <cellStyle name="20% - Accent2 6 2 3" xfId="594"/>
    <cellStyle name="20% - Accent2 6 2 3 2" xfId="1170"/>
    <cellStyle name="20% - Accent2 6 2 3 2 2" xfId="2285"/>
    <cellStyle name="20% - Accent2 6 2 3 2 2 2" xfId="9323"/>
    <cellStyle name="20% - Accent2 6 2 3 2 2 3" xfId="16360"/>
    <cellStyle name="20% - Accent2 6 2 3 2 3" xfId="3458"/>
    <cellStyle name="20% - Accent2 6 2 3 2 3 2" xfId="10496"/>
    <cellStyle name="20% - Accent2 6 2 3 2 3 3" xfId="17533"/>
    <cellStyle name="20% - Accent2 6 2 3 2 4" xfId="4632"/>
    <cellStyle name="20% - Accent2 6 2 3 2 4 2" xfId="11669"/>
    <cellStyle name="20% - Accent2 6 2 3 2 4 3" xfId="18706"/>
    <cellStyle name="20% - Accent2 6 2 3 2 5" xfId="5805"/>
    <cellStyle name="20% - Accent2 6 2 3 2 5 2" xfId="12842"/>
    <cellStyle name="20% - Accent2 6 2 3 2 5 3" xfId="19879"/>
    <cellStyle name="20% - Accent2 6 2 3 2 6" xfId="6978"/>
    <cellStyle name="20% - Accent2 6 2 3 2 6 2" xfId="14015"/>
    <cellStyle name="20% - Accent2 6 2 3 2 6 3" xfId="21052"/>
    <cellStyle name="20% - Accent2 6 2 3 2 7" xfId="8151"/>
    <cellStyle name="20% - Accent2 6 2 3 2 8" xfId="15188"/>
    <cellStyle name="20% - Accent2 6 2 3 3" xfId="1709"/>
    <cellStyle name="20% - Accent2 6 2 3 3 2" xfId="8747"/>
    <cellStyle name="20% - Accent2 6 2 3 3 3" xfId="15784"/>
    <cellStyle name="20% - Accent2 6 2 3 4" xfId="2882"/>
    <cellStyle name="20% - Accent2 6 2 3 4 2" xfId="9920"/>
    <cellStyle name="20% - Accent2 6 2 3 4 3" xfId="16957"/>
    <cellStyle name="20% - Accent2 6 2 3 5" xfId="4056"/>
    <cellStyle name="20% - Accent2 6 2 3 5 2" xfId="11093"/>
    <cellStyle name="20% - Accent2 6 2 3 5 3" xfId="18130"/>
    <cellStyle name="20% - Accent2 6 2 3 6" xfId="5229"/>
    <cellStyle name="20% - Accent2 6 2 3 6 2" xfId="12266"/>
    <cellStyle name="20% - Accent2 6 2 3 6 3" xfId="19303"/>
    <cellStyle name="20% - Accent2 6 2 3 7" xfId="6402"/>
    <cellStyle name="20% - Accent2 6 2 3 7 2" xfId="13439"/>
    <cellStyle name="20% - Accent2 6 2 3 7 3" xfId="20476"/>
    <cellStyle name="20% - Accent2 6 2 3 8" xfId="7575"/>
    <cellStyle name="20% - Accent2 6 2 3 9" xfId="14612"/>
    <cellStyle name="20% - Accent2 6 2 4" xfId="872"/>
    <cellStyle name="20% - Accent2 6 2 4 2" xfId="1987"/>
    <cellStyle name="20% - Accent2 6 2 4 2 2" xfId="9025"/>
    <cellStyle name="20% - Accent2 6 2 4 2 3" xfId="16062"/>
    <cellStyle name="20% - Accent2 6 2 4 3" xfId="3160"/>
    <cellStyle name="20% - Accent2 6 2 4 3 2" xfId="10198"/>
    <cellStyle name="20% - Accent2 6 2 4 3 3" xfId="17235"/>
    <cellStyle name="20% - Accent2 6 2 4 4" xfId="4334"/>
    <cellStyle name="20% - Accent2 6 2 4 4 2" xfId="11371"/>
    <cellStyle name="20% - Accent2 6 2 4 4 3" xfId="18408"/>
    <cellStyle name="20% - Accent2 6 2 4 5" xfId="5507"/>
    <cellStyle name="20% - Accent2 6 2 4 5 2" xfId="12544"/>
    <cellStyle name="20% - Accent2 6 2 4 5 3" xfId="19581"/>
    <cellStyle name="20% - Accent2 6 2 4 6" xfId="6680"/>
    <cellStyle name="20% - Accent2 6 2 4 6 2" xfId="13717"/>
    <cellStyle name="20% - Accent2 6 2 4 6 3" xfId="20754"/>
    <cellStyle name="20% - Accent2 6 2 4 7" xfId="7853"/>
    <cellStyle name="20% - Accent2 6 2 4 8" xfId="14890"/>
    <cellStyle name="20% - Accent2 6 2 5" xfId="1411"/>
    <cellStyle name="20% - Accent2 6 2 5 2" xfId="8449"/>
    <cellStyle name="20% - Accent2 6 2 5 3" xfId="15486"/>
    <cellStyle name="20% - Accent2 6 2 6" xfId="2584"/>
    <cellStyle name="20% - Accent2 6 2 6 2" xfId="9622"/>
    <cellStyle name="20% - Accent2 6 2 6 3" xfId="16659"/>
    <cellStyle name="20% - Accent2 6 2 7" xfId="3758"/>
    <cellStyle name="20% - Accent2 6 2 7 2" xfId="10795"/>
    <cellStyle name="20% - Accent2 6 2 7 3" xfId="17832"/>
    <cellStyle name="20% - Accent2 6 2 8" xfId="4931"/>
    <cellStyle name="20% - Accent2 6 2 8 2" xfId="11968"/>
    <cellStyle name="20% - Accent2 6 2 8 3" xfId="19005"/>
    <cellStyle name="20% - Accent2 6 2 9" xfId="6104"/>
    <cellStyle name="20% - Accent2 6 2 9 2" xfId="13141"/>
    <cellStyle name="20% - Accent2 6 2 9 3" xfId="20178"/>
    <cellStyle name="20% - Accent2 6 3" xfId="401"/>
    <cellStyle name="20% - Accent2 6 3 2" xfId="977"/>
    <cellStyle name="20% - Accent2 6 3 2 2" xfId="2092"/>
    <cellStyle name="20% - Accent2 6 3 2 2 2" xfId="9130"/>
    <cellStyle name="20% - Accent2 6 3 2 2 3" xfId="16167"/>
    <cellStyle name="20% - Accent2 6 3 2 3" xfId="3265"/>
    <cellStyle name="20% - Accent2 6 3 2 3 2" xfId="10303"/>
    <cellStyle name="20% - Accent2 6 3 2 3 3" xfId="17340"/>
    <cellStyle name="20% - Accent2 6 3 2 4" xfId="4439"/>
    <cellStyle name="20% - Accent2 6 3 2 4 2" xfId="11476"/>
    <cellStyle name="20% - Accent2 6 3 2 4 3" xfId="18513"/>
    <cellStyle name="20% - Accent2 6 3 2 5" xfId="5612"/>
    <cellStyle name="20% - Accent2 6 3 2 5 2" xfId="12649"/>
    <cellStyle name="20% - Accent2 6 3 2 5 3" xfId="19686"/>
    <cellStyle name="20% - Accent2 6 3 2 6" xfId="6785"/>
    <cellStyle name="20% - Accent2 6 3 2 6 2" xfId="13822"/>
    <cellStyle name="20% - Accent2 6 3 2 6 3" xfId="20859"/>
    <cellStyle name="20% - Accent2 6 3 2 7" xfId="7958"/>
    <cellStyle name="20% - Accent2 6 3 2 8" xfId="14995"/>
    <cellStyle name="20% - Accent2 6 3 3" xfId="1516"/>
    <cellStyle name="20% - Accent2 6 3 3 2" xfId="8554"/>
    <cellStyle name="20% - Accent2 6 3 3 3" xfId="15591"/>
    <cellStyle name="20% - Accent2 6 3 4" xfId="2689"/>
    <cellStyle name="20% - Accent2 6 3 4 2" xfId="9727"/>
    <cellStyle name="20% - Accent2 6 3 4 3" xfId="16764"/>
    <cellStyle name="20% - Accent2 6 3 5" xfId="3863"/>
    <cellStyle name="20% - Accent2 6 3 5 2" xfId="10900"/>
    <cellStyle name="20% - Accent2 6 3 5 3" xfId="17937"/>
    <cellStyle name="20% - Accent2 6 3 6" xfId="5036"/>
    <cellStyle name="20% - Accent2 6 3 6 2" xfId="12073"/>
    <cellStyle name="20% - Accent2 6 3 6 3" xfId="19110"/>
    <cellStyle name="20% - Accent2 6 3 7" xfId="6209"/>
    <cellStyle name="20% - Accent2 6 3 7 2" xfId="13246"/>
    <cellStyle name="20% - Accent2 6 3 7 3" xfId="20283"/>
    <cellStyle name="20% - Accent2 6 3 8" xfId="7382"/>
    <cellStyle name="20% - Accent2 6 3 9" xfId="14419"/>
    <cellStyle name="20% - Accent2 6 4" xfId="593"/>
    <cellStyle name="20% - Accent2 6 4 2" xfId="1169"/>
    <cellStyle name="20% - Accent2 6 4 2 2" xfId="2284"/>
    <cellStyle name="20% - Accent2 6 4 2 2 2" xfId="9322"/>
    <cellStyle name="20% - Accent2 6 4 2 2 3" xfId="16359"/>
    <cellStyle name="20% - Accent2 6 4 2 3" xfId="3457"/>
    <cellStyle name="20% - Accent2 6 4 2 3 2" xfId="10495"/>
    <cellStyle name="20% - Accent2 6 4 2 3 3" xfId="17532"/>
    <cellStyle name="20% - Accent2 6 4 2 4" xfId="4631"/>
    <cellStyle name="20% - Accent2 6 4 2 4 2" xfId="11668"/>
    <cellStyle name="20% - Accent2 6 4 2 4 3" xfId="18705"/>
    <cellStyle name="20% - Accent2 6 4 2 5" xfId="5804"/>
    <cellStyle name="20% - Accent2 6 4 2 5 2" xfId="12841"/>
    <cellStyle name="20% - Accent2 6 4 2 5 3" xfId="19878"/>
    <cellStyle name="20% - Accent2 6 4 2 6" xfId="6977"/>
    <cellStyle name="20% - Accent2 6 4 2 6 2" xfId="14014"/>
    <cellStyle name="20% - Accent2 6 4 2 6 3" xfId="21051"/>
    <cellStyle name="20% - Accent2 6 4 2 7" xfId="8150"/>
    <cellStyle name="20% - Accent2 6 4 2 8" xfId="15187"/>
    <cellStyle name="20% - Accent2 6 4 3" xfId="1708"/>
    <cellStyle name="20% - Accent2 6 4 3 2" xfId="8746"/>
    <cellStyle name="20% - Accent2 6 4 3 3" xfId="15783"/>
    <cellStyle name="20% - Accent2 6 4 4" xfId="2881"/>
    <cellStyle name="20% - Accent2 6 4 4 2" xfId="9919"/>
    <cellStyle name="20% - Accent2 6 4 4 3" xfId="16956"/>
    <cellStyle name="20% - Accent2 6 4 5" xfId="4055"/>
    <cellStyle name="20% - Accent2 6 4 5 2" xfId="11092"/>
    <cellStyle name="20% - Accent2 6 4 5 3" xfId="18129"/>
    <cellStyle name="20% - Accent2 6 4 6" xfId="5228"/>
    <cellStyle name="20% - Accent2 6 4 6 2" xfId="12265"/>
    <cellStyle name="20% - Accent2 6 4 6 3" xfId="19302"/>
    <cellStyle name="20% - Accent2 6 4 7" xfId="6401"/>
    <cellStyle name="20% - Accent2 6 4 7 2" xfId="13438"/>
    <cellStyle name="20% - Accent2 6 4 7 3" xfId="20475"/>
    <cellStyle name="20% - Accent2 6 4 8" xfId="7574"/>
    <cellStyle name="20% - Accent2 6 4 9" xfId="14611"/>
    <cellStyle name="20% - Accent2 6 5" xfId="776"/>
    <cellStyle name="20% - Accent2 6 5 2" xfId="1891"/>
    <cellStyle name="20% - Accent2 6 5 2 2" xfId="8929"/>
    <cellStyle name="20% - Accent2 6 5 2 3" xfId="15966"/>
    <cellStyle name="20% - Accent2 6 5 3" xfId="3064"/>
    <cellStyle name="20% - Accent2 6 5 3 2" xfId="10102"/>
    <cellStyle name="20% - Accent2 6 5 3 3" xfId="17139"/>
    <cellStyle name="20% - Accent2 6 5 4" xfId="4238"/>
    <cellStyle name="20% - Accent2 6 5 4 2" xfId="11275"/>
    <cellStyle name="20% - Accent2 6 5 4 3" xfId="18312"/>
    <cellStyle name="20% - Accent2 6 5 5" xfId="5411"/>
    <cellStyle name="20% - Accent2 6 5 5 2" xfId="12448"/>
    <cellStyle name="20% - Accent2 6 5 5 3" xfId="19485"/>
    <cellStyle name="20% - Accent2 6 5 6" xfId="6584"/>
    <cellStyle name="20% - Accent2 6 5 6 2" xfId="13621"/>
    <cellStyle name="20% - Accent2 6 5 6 3" xfId="20658"/>
    <cellStyle name="20% - Accent2 6 5 7" xfId="7757"/>
    <cellStyle name="20% - Accent2 6 5 8" xfId="14794"/>
    <cellStyle name="20% - Accent2 6 6" xfId="210"/>
    <cellStyle name="20% - Accent2 6 6 2" xfId="8369"/>
    <cellStyle name="20% - Accent2 6 6 3" xfId="15406"/>
    <cellStyle name="20% - Accent2 6 7" xfId="2503"/>
    <cellStyle name="20% - Accent2 6 7 2" xfId="9541"/>
    <cellStyle name="20% - Accent2 6 7 3" xfId="16578"/>
    <cellStyle name="20% - Accent2 6 8" xfId="3677"/>
    <cellStyle name="20% - Accent2 6 8 2" xfId="10714"/>
    <cellStyle name="20% - Accent2 6 8 3" xfId="17751"/>
    <cellStyle name="20% - Accent2 6 9" xfId="4850"/>
    <cellStyle name="20% - Accent2 6 9 2" xfId="11887"/>
    <cellStyle name="20% - Accent2 6 9 3" xfId="18924"/>
    <cellStyle name="20% - Accent2 7" xfId="166"/>
    <cellStyle name="20% - Accent2 7 10" xfId="6022"/>
    <cellStyle name="20% - Accent2 7 10 2" xfId="13059"/>
    <cellStyle name="20% - Accent2 7 10 3" xfId="20096"/>
    <cellStyle name="20% - Accent2 7 11" xfId="7195"/>
    <cellStyle name="20% - Accent2 7 12" xfId="14232"/>
    <cellStyle name="20% - Accent2 7 2" xfId="297"/>
    <cellStyle name="20% - Accent2 7 2 10" xfId="7278"/>
    <cellStyle name="20% - Accent2 7 2 11" xfId="14315"/>
    <cellStyle name="20% - Accent2 7 2 2" xfId="404"/>
    <cellStyle name="20% - Accent2 7 2 2 2" xfId="980"/>
    <cellStyle name="20% - Accent2 7 2 2 2 2" xfId="2095"/>
    <cellStyle name="20% - Accent2 7 2 2 2 2 2" xfId="9133"/>
    <cellStyle name="20% - Accent2 7 2 2 2 2 3" xfId="16170"/>
    <cellStyle name="20% - Accent2 7 2 2 2 3" xfId="3268"/>
    <cellStyle name="20% - Accent2 7 2 2 2 3 2" xfId="10306"/>
    <cellStyle name="20% - Accent2 7 2 2 2 3 3" xfId="17343"/>
    <cellStyle name="20% - Accent2 7 2 2 2 4" xfId="4442"/>
    <cellStyle name="20% - Accent2 7 2 2 2 4 2" xfId="11479"/>
    <cellStyle name="20% - Accent2 7 2 2 2 4 3" xfId="18516"/>
    <cellStyle name="20% - Accent2 7 2 2 2 5" xfId="5615"/>
    <cellStyle name="20% - Accent2 7 2 2 2 5 2" xfId="12652"/>
    <cellStyle name="20% - Accent2 7 2 2 2 5 3" xfId="19689"/>
    <cellStyle name="20% - Accent2 7 2 2 2 6" xfId="6788"/>
    <cellStyle name="20% - Accent2 7 2 2 2 6 2" xfId="13825"/>
    <cellStyle name="20% - Accent2 7 2 2 2 6 3" xfId="20862"/>
    <cellStyle name="20% - Accent2 7 2 2 2 7" xfId="7961"/>
    <cellStyle name="20% - Accent2 7 2 2 2 8" xfId="14998"/>
    <cellStyle name="20% - Accent2 7 2 2 3" xfId="1519"/>
    <cellStyle name="20% - Accent2 7 2 2 3 2" xfId="8557"/>
    <cellStyle name="20% - Accent2 7 2 2 3 3" xfId="15594"/>
    <cellStyle name="20% - Accent2 7 2 2 4" xfId="2692"/>
    <cellStyle name="20% - Accent2 7 2 2 4 2" xfId="9730"/>
    <cellStyle name="20% - Accent2 7 2 2 4 3" xfId="16767"/>
    <cellStyle name="20% - Accent2 7 2 2 5" xfId="3866"/>
    <cellStyle name="20% - Accent2 7 2 2 5 2" xfId="10903"/>
    <cellStyle name="20% - Accent2 7 2 2 5 3" xfId="17940"/>
    <cellStyle name="20% - Accent2 7 2 2 6" xfId="5039"/>
    <cellStyle name="20% - Accent2 7 2 2 6 2" xfId="12076"/>
    <cellStyle name="20% - Accent2 7 2 2 6 3" xfId="19113"/>
    <cellStyle name="20% - Accent2 7 2 2 7" xfId="6212"/>
    <cellStyle name="20% - Accent2 7 2 2 7 2" xfId="13249"/>
    <cellStyle name="20% - Accent2 7 2 2 7 3" xfId="20286"/>
    <cellStyle name="20% - Accent2 7 2 2 8" xfId="7385"/>
    <cellStyle name="20% - Accent2 7 2 2 9" xfId="14422"/>
    <cellStyle name="20% - Accent2 7 2 3" xfId="596"/>
    <cellStyle name="20% - Accent2 7 2 3 2" xfId="1172"/>
    <cellStyle name="20% - Accent2 7 2 3 2 2" xfId="2287"/>
    <cellStyle name="20% - Accent2 7 2 3 2 2 2" xfId="9325"/>
    <cellStyle name="20% - Accent2 7 2 3 2 2 3" xfId="16362"/>
    <cellStyle name="20% - Accent2 7 2 3 2 3" xfId="3460"/>
    <cellStyle name="20% - Accent2 7 2 3 2 3 2" xfId="10498"/>
    <cellStyle name="20% - Accent2 7 2 3 2 3 3" xfId="17535"/>
    <cellStyle name="20% - Accent2 7 2 3 2 4" xfId="4634"/>
    <cellStyle name="20% - Accent2 7 2 3 2 4 2" xfId="11671"/>
    <cellStyle name="20% - Accent2 7 2 3 2 4 3" xfId="18708"/>
    <cellStyle name="20% - Accent2 7 2 3 2 5" xfId="5807"/>
    <cellStyle name="20% - Accent2 7 2 3 2 5 2" xfId="12844"/>
    <cellStyle name="20% - Accent2 7 2 3 2 5 3" xfId="19881"/>
    <cellStyle name="20% - Accent2 7 2 3 2 6" xfId="6980"/>
    <cellStyle name="20% - Accent2 7 2 3 2 6 2" xfId="14017"/>
    <cellStyle name="20% - Accent2 7 2 3 2 6 3" xfId="21054"/>
    <cellStyle name="20% - Accent2 7 2 3 2 7" xfId="8153"/>
    <cellStyle name="20% - Accent2 7 2 3 2 8" xfId="15190"/>
    <cellStyle name="20% - Accent2 7 2 3 3" xfId="1711"/>
    <cellStyle name="20% - Accent2 7 2 3 3 2" xfId="8749"/>
    <cellStyle name="20% - Accent2 7 2 3 3 3" xfId="15786"/>
    <cellStyle name="20% - Accent2 7 2 3 4" xfId="2884"/>
    <cellStyle name="20% - Accent2 7 2 3 4 2" xfId="9922"/>
    <cellStyle name="20% - Accent2 7 2 3 4 3" xfId="16959"/>
    <cellStyle name="20% - Accent2 7 2 3 5" xfId="4058"/>
    <cellStyle name="20% - Accent2 7 2 3 5 2" xfId="11095"/>
    <cellStyle name="20% - Accent2 7 2 3 5 3" xfId="18132"/>
    <cellStyle name="20% - Accent2 7 2 3 6" xfId="5231"/>
    <cellStyle name="20% - Accent2 7 2 3 6 2" xfId="12268"/>
    <cellStyle name="20% - Accent2 7 2 3 6 3" xfId="19305"/>
    <cellStyle name="20% - Accent2 7 2 3 7" xfId="6404"/>
    <cellStyle name="20% - Accent2 7 2 3 7 2" xfId="13441"/>
    <cellStyle name="20% - Accent2 7 2 3 7 3" xfId="20478"/>
    <cellStyle name="20% - Accent2 7 2 3 8" xfId="7577"/>
    <cellStyle name="20% - Accent2 7 2 3 9" xfId="14614"/>
    <cellStyle name="20% - Accent2 7 2 4" xfId="873"/>
    <cellStyle name="20% - Accent2 7 2 4 2" xfId="1988"/>
    <cellStyle name="20% - Accent2 7 2 4 2 2" xfId="9026"/>
    <cellStyle name="20% - Accent2 7 2 4 2 3" xfId="16063"/>
    <cellStyle name="20% - Accent2 7 2 4 3" xfId="3161"/>
    <cellStyle name="20% - Accent2 7 2 4 3 2" xfId="10199"/>
    <cellStyle name="20% - Accent2 7 2 4 3 3" xfId="17236"/>
    <cellStyle name="20% - Accent2 7 2 4 4" xfId="4335"/>
    <cellStyle name="20% - Accent2 7 2 4 4 2" xfId="11372"/>
    <cellStyle name="20% - Accent2 7 2 4 4 3" xfId="18409"/>
    <cellStyle name="20% - Accent2 7 2 4 5" xfId="5508"/>
    <cellStyle name="20% - Accent2 7 2 4 5 2" xfId="12545"/>
    <cellStyle name="20% - Accent2 7 2 4 5 3" xfId="19582"/>
    <cellStyle name="20% - Accent2 7 2 4 6" xfId="6681"/>
    <cellStyle name="20% - Accent2 7 2 4 6 2" xfId="13718"/>
    <cellStyle name="20% - Accent2 7 2 4 6 3" xfId="20755"/>
    <cellStyle name="20% - Accent2 7 2 4 7" xfId="7854"/>
    <cellStyle name="20% - Accent2 7 2 4 8" xfId="14891"/>
    <cellStyle name="20% - Accent2 7 2 5" xfId="1412"/>
    <cellStyle name="20% - Accent2 7 2 5 2" xfId="8450"/>
    <cellStyle name="20% - Accent2 7 2 5 3" xfId="15487"/>
    <cellStyle name="20% - Accent2 7 2 6" xfId="2585"/>
    <cellStyle name="20% - Accent2 7 2 6 2" xfId="9623"/>
    <cellStyle name="20% - Accent2 7 2 6 3" xfId="16660"/>
    <cellStyle name="20% - Accent2 7 2 7" xfId="3759"/>
    <cellStyle name="20% - Accent2 7 2 7 2" xfId="10796"/>
    <cellStyle name="20% - Accent2 7 2 7 3" xfId="17833"/>
    <cellStyle name="20% - Accent2 7 2 8" xfId="4932"/>
    <cellStyle name="20% - Accent2 7 2 8 2" xfId="11969"/>
    <cellStyle name="20% - Accent2 7 2 8 3" xfId="19006"/>
    <cellStyle name="20% - Accent2 7 2 9" xfId="6105"/>
    <cellStyle name="20% - Accent2 7 2 9 2" xfId="13142"/>
    <cellStyle name="20% - Accent2 7 2 9 3" xfId="20179"/>
    <cellStyle name="20% - Accent2 7 3" xfId="403"/>
    <cellStyle name="20% - Accent2 7 3 2" xfId="979"/>
    <cellStyle name="20% - Accent2 7 3 2 2" xfId="2094"/>
    <cellStyle name="20% - Accent2 7 3 2 2 2" xfId="9132"/>
    <cellStyle name="20% - Accent2 7 3 2 2 3" xfId="16169"/>
    <cellStyle name="20% - Accent2 7 3 2 3" xfId="3267"/>
    <cellStyle name="20% - Accent2 7 3 2 3 2" xfId="10305"/>
    <cellStyle name="20% - Accent2 7 3 2 3 3" xfId="17342"/>
    <cellStyle name="20% - Accent2 7 3 2 4" xfId="4441"/>
    <cellStyle name="20% - Accent2 7 3 2 4 2" xfId="11478"/>
    <cellStyle name="20% - Accent2 7 3 2 4 3" xfId="18515"/>
    <cellStyle name="20% - Accent2 7 3 2 5" xfId="5614"/>
    <cellStyle name="20% - Accent2 7 3 2 5 2" xfId="12651"/>
    <cellStyle name="20% - Accent2 7 3 2 5 3" xfId="19688"/>
    <cellStyle name="20% - Accent2 7 3 2 6" xfId="6787"/>
    <cellStyle name="20% - Accent2 7 3 2 6 2" xfId="13824"/>
    <cellStyle name="20% - Accent2 7 3 2 6 3" xfId="20861"/>
    <cellStyle name="20% - Accent2 7 3 2 7" xfId="7960"/>
    <cellStyle name="20% - Accent2 7 3 2 8" xfId="14997"/>
    <cellStyle name="20% - Accent2 7 3 3" xfId="1518"/>
    <cellStyle name="20% - Accent2 7 3 3 2" xfId="8556"/>
    <cellStyle name="20% - Accent2 7 3 3 3" xfId="15593"/>
    <cellStyle name="20% - Accent2 7 3 4" xfId="2691"/>
    <cellStyle name="20% - Accent2 7 3 4 2" xfId="9729"/>
    <cellStyle name="20% - Accent2 7 3 4 3" xfId="16766"/>
    <cellStyle name="20% - Accent2 7 3 5" xfId="3865"/>
    <cellStyle name="20% - Accent2 7 3 5 2" xfId="10902"/>
    <cellStyle name="20% - Accent2 7 3 5 3" xfId="17939"/>
    <cellStyle name="20% - Accent2 7 3 6" xfId="5038"/>
    <cellStyle name="20% - Accent2 7 3 6 2" xfId="12075"/>
    <cellStyle name="20% - Accent2 7 3 6 3" xfId="19112"/>
    <cellStyle name="20% - Accent2 7 3 7" xfId="6211"/>
    <cellStyle name="20% - Accent2 7 3 7 2" xfId="13248"/>
    <cellStyle name="20% - Accent2 7 3 7 3" xfId="20285"/>
    <cellStyle name="20% - Accent2 7 3 8" xfId="7384"/>
    <cellStyle name="20% - Accent2 7 3 9" xfId="14421"/>
    <cellStyle name="20% - Accent2 7 4" xfId="595"/>
    <cellStyle name="20% - Accent2 7 4 2" xfId="1171"/>
    <cellStyle name="20% - Accent2 7 4 2 2" xfId="2286"/>
    <cellStyle name="20% - Accent2 7 4 2 2 2" xfId="9324"/>
    <cellStyle name="20% - Accent2 7 4 2 2 3" xfId="16361"/>
    <cellStyle name="20% - Accent2 7 4 2 3" xfId="3459"/>
    <cellStyle name="20% - Accent2 7 4 2 3 2" xfId="10497"/>
    <cellStyle name="20% - Accent2 7 4 2 3 3" xfId="17534"/>
    <cellStyle name="20% - Accent2 7 4 2 4" xfId="4633"/>
    <cellStyle name="20% - Accent2 7 4 2 4 2" xfId="11670"/>
    <cellStyle name="20% - Accent2 7 4 2 4 3" xfId="18707"/>
    <cellStyle name="20% - Accent2 7 4 2 5" xfId="5806"/>
    <cellStyle name="20% - Accent2 7 4 2 5 2" xfId="12843"/>
    <cellStyle name="20% - Accent2 7 4 2 5 3" xfId="19880"/>
    <cellStyle name="20% - Accent2 7 4 2 6" xfId="6979"/>
    <cellStyle name="20% - Accent2 7 4 2 6 2" xfId="14016"/>
    <cellStyle name="20% - Accent2 7 4 2 6 3" xfId="21053"/>
    <cellStyle name="20% - Accent2 7 4 2 7" xfId="8152"/>
    <cellStyle name="20% - Accent2 7 4 2 8" xfId="15189"/>
    <cellStyle name="20% - Accent2 7 4 3" xfId="1710"/>
    <cellStyle name="20% - Accent2 7 4 3 2" xfId="8748"/>
    <cellStyle name="20% - Accent2 7 4 3 3" xfId="15785"/>
    <cellStyle name="20% - Accent2 7 4 4" xfId="2883"/>
    <cellStyle name="20% - Accent2 7 4 4 2" xfId="9921"/>
    <cellStyle name="20% - Accent2 7 4 4 3" xfId="16958"/>
    <cellStyle name="20% - Accent2 7 4 5" xfId="4057"/>
    <cellStyle name="20% - Accent2 7 4 5 2" xfId="11094"/>
    <cellStyle name="20% - Accent2 7 4 5 3" xfId="18131"/>
    <cellStyle name="20% - Accent2 7 4 6" xfId="5230"/>
    <cellStyle name="20% - Accent2 7 4 6 2" xfId="12267"/>
    <cellStyle name="20% - Accent2 7 4 6 3" xfId="19304"/>
    <cellStyle name="20% - Accent2 7 4 7" xfId="6403"/>
    <cellStyle name="20% - Accent2 7 4 7 2" xfId="13440"/>
    <cellStyle name="20% - Accent2 7 4 7 3" xfId="20477"/>
    <cellStyle name="20% - Accent2 7 4 8" xfId="7576"/>
    <cellStyle name="20% - Accent2 7 4 9" xfId="14613"/>
    <cellStyle name="20% - Accent2 7 5" xfId="777"/>
    <cellStyle name="20% - Accent2 7 5 2" xfId="1892"/>
    <cellStyle name="20% - Accent2 7 5 2 2" xfId="8930"/>
    <cellStyle name="20% - Accent2 7 5 2 3" xfId="15967"/>
    <cellStyle name="20% - Accent2 7 5 3" xfId="3065"/>
    <cellStyle name="20% - Accent2 7 5 3 2" xfId="10103"/>
    <cellStyle name="20% - Accent2 7 5 3 3" xfId="17140"/>
    <cellStyle name="20% - Accent2 7 5 4" xfId="4239"/>
    <cellStyle name="20% - Accent2 7 5 4 2" xfId="11276"/>
    <cellStyle name="20% - Accent2 7 5 4 3" xfId="18313"/>
    <cellStyle name="20% - Accent2 7 5 5" xfId="5412"/>
    <cellStyle name="20% - Accent2 7 5 5 2" xfId="12449"/>
    <cellStyle name="20% - Accent2 7 5 5 3" xfId="19486"/>
    <cellStyle name="20% - Accent2 7 5 6" xfId="6585"/>
    <cellStyle name="20% - Accent2 7 5 6 2" xfId="13622"/>
    <cellStyle name="20% - Accent2 7 5 6 3" xfId="20659"/>
    <cellStyle name="20% - Accent2 7 5 7" xfId="7758"/>
    <cellStyle name="20% - Accent2 7 5 8" xfId="14795"/>
    <cellStyle name="20% - Accent2 7 6" xfId="211"/>
    <cellStyle name="20% - Accent2 7 6 2" xfId="8368"/>
    <cellStyle name="20% - Accent2 7 6 3" xfId="15405"/>
    <cellStyle name="20% - Accent2 7 7" xfId="2502"/>
    <cellStyle name="20% - Accent2 7 7 2" xfId="9540"/>
    <cellStyle name="20% - Accent2 7 7 3" xfId="16577"/>
    <cellStyle name="20% - Accent2 7 8" xfId="3676"/>
    <cellStyle name="20% - Accent2 7 8 2" xfId="10713"/>
    <cellStyle name="20% - Accent2 7 8 3" xfId="17750"/>
    <cellStyle name="20% - Accent2 7 9" xfId="4849"/>
    <cellStyle name="20% - Accent2 7 9 2" xfId="11886"/>
    <cellStyle name="20% - Accent2 7 9 3" xfId="18923"/>
    <cellStyle name="20% - Accent2 8" xfId="292"/>
    <cellStyle name="20% - Accent2 8 10" xfId="7273"/>
    <cellStyle name="20% - Accent2 8 11" xfId="14310"/>
    <cellStyle name="20% - Accent2 8 2" xfId="405"/>
    <cellStyle name="20% - Accent2 8 2 2" xfId="981"/>
    <cellStyle name="20% - Accent2 8 2 2 2" xfId="2096"/>
    <cellStyle name="20% - Accent2 8 2 2 2 2" xfId="9134"/>
    <cellStyle name="20% - Accent2 8 2 2 2 3" xfId="16171"/>
    <cellStyle name="20% - Accent2 8 2 2 3" xfId="3269"/>
    <cellStyle name="20% - Accent2 8 2 2 3 2" xfId="10307"/>
    <cellStyle name="20% - Accent2 8 2 2 3 3" xfId="17344"/>
    <cellStyle name="20% - Accent2 8 2 2 4" xfId="4443"/>
    <cellStyle name="20% - Accent2 8 2 2 4 2" xfId="11480"/>
    <cellStyle name="20% - Accent2 8 2 2 4 3" xfId="18517"/>
    <cellStyle name="20% - Accent2 8 2 2 5" xfId="5616"/>
    <cellStyle name="20% - Accent2 8 2 2 5 2" xfId="12653"/>
    <cellStyle name="20% - Accent2 8 2 2 5 3" xfId="19690"/>
    <cellStyle name="20% - Accent2 8 2 2 6" xfId="6789"/>
    <cellStyle name="20% - Accent2 8 2 2 6 2" xfId="13826"/>
    <cellStyle name="20% - Accent2 8 2 2 6 3" xfId="20863"/>
    <cellStyle name="20% - Accent2 8 2 2 7" xfId="7962"/>
    <cellStyle name="20% - Accent2 8 2 2 8" xfId="14999"/>
    <cellStyle name="20% - Accent2 8 2 3" xfId="1520"/>
    <cellStyle name="20% - Accent2 8 2 3 2" xfId="8558"/>
    <cellStyle name="20% - Accent2 8 2 3 3" xfId="15595"/>
    <cellStyle name="20% - Accent2 8 2 4" xfId="2693"/>
    <cellStyle name="20% - Accent2 8 2 4 2" xfId="9731"/>
    <cellStyle name="20% - Accent2 8 2 4 3" xfId="16768"/>
    <cellStyle name="20% - Accent2 8 2 5" xfId="3867"/>
    <cellStyle name="20% - Accent2 8 2 5 2" xfId="10904"/>
    <cellStyle name="20% - Accent2 8 2 5 3" xfId="17941"/>
    <cellStyle name="20% - Accent2 8 2 6" xfId="5040"/>
    <cellStyle name="20% - Accent2 8 2 6 2" xfId="12077"/>
    <cellStyle name="20% - Accent2 8 2 6 3" xfId="19114"/>
    <cellStyle name="20% - Accent2 8 2 7" xfId="6213"/>
    <cellStyle name="20% - Accent2 8 2 7 2" xfId="13250"/>
    <cellStyle name="20% - Accent2 8 2 7 3" xfId="20287"/>
    <cellStyle name="20% - Accent2 8 2 8" xfId="7386"/>
    <cellStyle name="20% - Accent2 8 2 9" xfId="14423"/>
    <cellStyle name="20% - Accent2 8 3" xfId="597"/>
    <cellStyle name="20% - Accent2 8 3 2" xfId="1173"/>
    <cellStyle name="20% - Accent2 8 3 2 2" xfId="2288"/>
    <cellStyle name="20% - Accent2 8 3 2 2 2" xfId="9326"/>
    <cellStyle name="20% - Accent2 8 3 2 2 3" xfId="16363"/>
    <cellStyle name="20% - Accent2 8 3 2 3" xfId="3461"/>
    <cellStyle name="20% - Accent2 8 3 2 3 2" xfId="10499"/>
    <cellStyle name="20% - Accent2 8 3 2 3 3" xfId="17536"/>
    <cellStyle name="20% - Accent2 8 3 2 4" xfId="4635"/>
    <cellStyle name="20% - Accent2 8 3 2 4 2" xfId="11672"/>
    <cellStyle name="20% - Accent2 8 3 2 4 3" xfId="18709"/>
    <cellStyle name="20% - Accent2 8 3 2 5" xfId="5808"/>
    <cellStyle name="20% - Accent2 8 3 2 5 2" xfId="12845"/>
    <cellStyle name="20% - Accent2 8 3 2 5 3" xfId="19882"/>
    <cellStyle name="20% - Accent2 8 3 2 6" xfId="6981"/>
    <cellStyle name="20% - Accent2 8 3 2 6 2" xfId="14018"/>
    <cellStyle name="20% - Accent2 8 3 2 6 3" xfId="21055"/>
    <cellStyle name="20% - Accent2 8 3 2 7" xfId="8154"/>
    <cellStyle name="20% - Accent2 8 3 2 8" xfId="15191"/>
    <cellStyle name="20% - Accent2 8 3 3" xfId="1712"/>
    <cellStyle name="20% - Accent2 8 3 3 2" xfId="8750"/>
    <cellStyle name="20% - Accent2 8 3 3 3" xfId="15787"/>
    <cellStyle name="20% - Accent2 8 3 4" xfId="2885"/>
    <cellStyle name="20% - Accent2 8 3 4 2" xfId="9923"/>
    <cellStyle name="20% - Accent2 8 3 4 3" xfId="16960"/>
    <cellStyle name="20% - Accent2 8 3 5" xfId="4059"/>
    <cellStyle name="20% - Accent2 8 3 5 2" xfId="11096"/>
    <cellStyle name="20% - Accent2 8 3 5 3" xfId="18133"/>
    <cellStyle name="20% - Accent2 8 3 6" xfId="5232"/>
    <cellStyle name="20% - Accent2 8 3 6 2" xfId="12269"/>
    <cellStyle name="20% - Accent2 8 3 6 3" xfId="19306"/>
    <cellStyle name="20% - Accent2 8 3 7" xfId="6405"/>
    <cellStyle name="20% - Accent2 8 3 7 2" xfId="13442"/>
    <cellStyle name="20% - Accent2 8 3 7 3" xfId="20479"/>
    <cellStyle name="20% - Accent2 8 3 8" xfId="7578"/>
    <cellStyle name="20% - Accent2 8 3 9" xfId="14615"/>
    <cellStyle name="20% - Accent2 8 4" xfId="868"/>
    <cellStyle name="20% - Accent2 8 4 2" xfId="1983"/>
    <cellStyle name="20% - Accent2 8 4 2 2" xfId="9021"/>
    <cellStyle name="20% - Accent2 8 4 2 3" xfId="16058"/>
    <cellStyle name="20% - Accent2 8 4 3" xfId="3156"/>
    <cellStyle name="20% - Accent2 8 4 3 2" xfId="10194"/>
    <cellStyle name="20% - Accent2 8 4 3 3" xfId="17231"/>
    <cellStyle name="20% - Accent2 8 4 4" xfId="4330"/>
    <cellStyle name="20% - Accent2 8 4 4 2" xfId="11367"/>
    <cellStyle name="20% - Accent2 8 4 4 3" xfId="18404"/>
    <cellStyle name="20% - Accent2 8 4 5" xfId="5503"/>
    <cellStyle name="20% - Accent2 8 4 5 2" xfId="12540"/>
    <cellStyle name="20% - Accent2 8 4 5 3" xfId="19577"/>
    <cellStyle name="20% - Accent2 8 4 6" xfId="6676"/>
    <cellStyle name="20% - Accent2 8 4 6 2" xfId="13713"/>
    <cellStyle name="20% - Accent2 8 4 6 3" xfId="20750"/>
    <cellStyle name="20% - Accent2 8 4 7" xfId="7849"/>
    <cellStyle name="20% - Accent2 8 4 8" xfId="14886"/>
    <cellStyle name="20% - Accent2 8 5" xfId="1407"/>
    <cellStyle name="20% - Accent2 8 5 2" xfId="8445"/>
    <cellStyle name="20% - Accent2 8 5 3" xfId="15482"/>
    <cellStyle name="20% - Accent2 8 6" xfId="2580"/>
    <cellStyle name="20% - Accent2 8 6 2" xfId="9618"/>
    <cellStyle name="20% - Accent2 8 6 3" xfId="16655"/>
    <cellStyle name="20% - Accent2 8 7" xfId="3754"/>
    <cellStyle name="20% - Accent2 8 7 2" xfId="10791"/>
    <cellStyle name="20% - Accent2 8 7 3" xfId="17828"/>
    <cellStyle name="20% - Accent2 8 8" xfId="4927"/>
    <cellStyle name="20% - Accent2 8 8 2" xfId="11964"/>
    <cellStyle name="20% - Accent2 8 8 3" xfId="19001"/>
    <cellStyle name="20% - Accent2 8 9" xfId="6100"/>
    <cellStyle name="20% - Accent2 8 9 2" xfId="13137"/>
    <cellStyle name="20% - Accent2 8 9 3" xfId="20174"/>
    <cellStyle name="20% - Accent2 9" xfId="394"/>
    <cellStyle name="20% - Accent2 9 2" xfId="970"/>
    <cellStyle name="20% - Accent2 9 2 2" xfId="2085"/>
    <cellStyle name="20% - Accent2 9 2 2 2" xfId="9123"/>
    <cellStyle name="20% - Accent2 9 2 2 3" xfId="16160"/>
    <cellStyle name="20% - Accent2 9 2 3" xfId="3258"/>
    <cellStyle name="20% - Accent2 9 2 3 2" xfId="10296"/>
    <cellStyle name="20% - Accent2 9 2 3 3" xfId="17333"/>
    <cellStyle name="20% - Accent2 9 2 4" xfId="4432"/>
    <cellStyle name="20% - Accent2 9 2 4 2" xfId="11469"/>
    <cellStyle name="20% - Accent2 9 2 4 3" xfId="18506"/>
    <cellStyle name="20% - Accent2 9 2 5" xfId="5605"/>
    <cellStyle name="20% - Accent2 9 2 5 2" xfId="12642"/>
    <cellStyle name="20% - Accent2 9 2 5 3" xfId="19679"/>
    <cellStyle name="20% - Accent2 9 2 6" xfId="6778"/>
    <cellStyle name="20% - Accent2 9 2 6 2" xfId="13815"/>
    <cellStyle name="20% - Accent2 9 2 6 3" xfId="20852"/>
    <cellStyle name="20% - Accent2 9 2 7" xfId="7951"/>
    <cellStyle name="20% - Accent2 9 2 8" xfId="14988"/>
    <cellStyle name="20% - Accent2 9 3" xfId="1509"/>
    <cellStyle name="20% - Accent2 9 3 2" xfId="8547"/>
    <cellStyle name="20% - Accent2 9 3 3" xfId="15584"/>
    <cellStyle name="20% - Accent2 9 4" xfId="2682"/>
    <cellStyle name="20% - Accent2 9 4 2" xfId="9720"/>
    <cellStyle name="20% - Accent2 9 4 3" xfId="16757"/>
    <cellStyle name="20% - Accent2 9 5" xfId="3856"/>
    <cellStyle name="20% - Accent2 9 5 2" xfId="10893"/>
    <cellStyle name="20% - Accent2 9 5 3" xfId="17930"/>
    <cellStyle name="20% - Accent2 9 6" xfId="5029"/>
    <cellStyle name="20% - Accent2 9 6 2" xfId="12066"/>
    <cellStyle name="20% - Accent2 9 6 3" xfId="19103"/>
    <cellStyle name="20% - Accent2 9 7" xfId="6202"/>
    <cellStyle name="20% - Accent2 9 7 2" xfId="13239"/>
    <cellStyle name="20% - Accent2 9 7 3" xfId="20276"/>
    <cellStyle name="20% - Accent2 9 8" xfId="7375"/>
    <cellStyle name="20% - Accent2 9 9" xfId="14412"/>
    <cellStyle name="20% - Accent3" xfId="27" builtinId="38" customBuiltin="1"/>
    <cellStyle name="20% - Accent3 10" xfId="598"/>
    <cellStyle name="20% - Accent3 10 2" xfId="1174"/>
    <cellStyle name="20% - Accent3 10 2 2" xfId="2289"/>
    <cellStyle name="20% - Accent3 10 2 2 2" xfId="9327"/>
    <cellStyle name="20% - Accent3 10 2 2 3" xfId="16364"/>
    <cellStyle name="20% - Accent3 10 2 3" xfId="3462"/>
    <cellStyle name="20% - Accent3 10 2 3 2" xfId="10500"/>
    <cellStyle name="20% - Accent3 10 2 3 3" xfId="17537"/>
    <cellStyle name="20% - Accent3 10 2 4" xfId="4636"/>
    <cellStyle name="20% - Accent3 10 2 4 2" xfId="11673"/>
    <cellStyle name="20% - Accent3 10 2 4 3" xfId="18710"/>
    <cellStyle name="20% - Accent3 10 2 5" xfId="5809"/>
    <cellStyle name="20% - Accent3 10 2 5 2" xfId="12846"/>
    <cellStyle name="20% - Accent3 10 2 5 3" xfId="19883"/>
    <cellStyle name="20% - Accent3 10 2 6" xfId="6982"/>
    <cellStyle name="20% - Accent3 10 2 6 2" xfId="14019"/>
    <cellStyle name="20% - Accent3 10 2 6 3" xfId="21056"/>
    <cellStyle name="20% - Accent3 10 2 7" xfId="8155"/>
    <cellStyle name="20% - Accent3 10 2 8" xfId="15192"/>
    <cellStyle name="20% - Accent3 10 3" xfId="1713"/>
    <cellStyle name="20% - Accent3 10 3 2" xfId="8751"/>
    <cellStyle name="20% - Accent3 10 3 3" xfId="15788"/>
    <cellStyle name="20% - Accent3 10 4" xfId="2886"/>
    <cellStyle name="20% - Accent3 10 4 2" xfId="9924"/>
    <cellStyle name="20% - Accent3 10 4 3" xfId="16961"/>
    <cellStyle name="20% - Accent3 10 5" xfId="4060"/>
    <cellStyle name="20% - Accent3 10 5 2" xfId="11097"/>
    <cellStyle name="20% - Accent3 10 5 3" xfId="18134"/>
    <cellStyle name="20% - Accent3 10 6" xfId="5233"/>
    <cellStyle name="20% - Accent3 10 6 2" xfId="12270"/>
    <cellStyle name="20% - Accent3 10 6 3" xfId="19307"/>
    <cellStyle name="20% - Accent3 10 7" xfId="6406"/>
    <cellStyle name="20% - Accent3 10 7 2" xfId="13443"/>
    <cellStyle name="20% - Accent3 10 7 3" xfId="20480"/>
    <cellStyle name="20% - Accent3 10 8" xfId="7579"/>
    <cellStyle name="20% - Accent3 10 9" xfId="14616"/>
    <cellStyle name="20% - Accent3 11" xfId="778"/>
    <cellStyle name="20% - Accent3 11 2" xfId="1893"/>
    <cellStyle name="20% - Accent3 11 2 2" xfId="8931"/>
    <cellStyle name="20% - Accent3 11 2 3" xfId="15968"/>
    <cellStyle name="20% - Accent3 11 3" xfId="3066"/>
    <cellStyle name="20% - Accent3 11 3 2" xfId="10104"/>
    <cellStyle name="20% - Accent3 11 3 3" xfId="17141"/>
    <cellStyle name="20% - Accent3 11 4" xfId="4240"/>
    <cellStyle name="20% - Accent3 11 4 2" xfId="11277"/>
    <cellStyle name="20% - Accent3 11 4 3" xfId="18314"/>
    <cellStyle name="20% - Accent3 11 5" xfId="5413"/>
    <cellStyle name="20% - Accent3 11 5 2" xfId="12450"/>
    <cellStyle name="20% - Accent3 11 5 3" xfId="19487"/>
    <cellStyle name="20% - Accent3 11 6" xfId="6586"/>
    <cellStyle name="20% - Accent3 11 6 2" xfId="13623"/>
    <cellStyle name="20% - Accent3 11 6 3" xfId="20660"/>
    <cellStyle name="20% - Accent3 11 7" xfId="7759"/>
    <cellStyle name="20% - Accent3 11 8" xfId="14796"/>
    <cellStyle name="20% - Accent3 12" xfId="194"/>
    <cellStyle name="20% - Accent3 12 2" xfId="2460"/>
    <cellStyle name="20% - Accent3 12 2 2" xfId="9498"/>
    <cellStyle name="20% - Accent3 12 2 3" xfId="16535"/>
    <cellStyle name="20% - Accent3 12 3" xfId="3633"/>
    <cellStyle name="20% - Accent3 12 3 2" xfId="10671"/>
    <cellStyle name="20% - Accent3 12 3 3" xfId="17708"/>
    <cellStyle name="20% - Accent3 12 4" xfId="4807"/>
    <cellStyle name="20% - Accent3 12 4 2" xfId="11844"/>
    <cellStyle name="20% - Accent3 12 4 3" xfId="18881"/>
    <cellStyle name="20% - Accent3 12 5" xfId="5980"/>
    <cellStyle name="20% - Accent3 12 5 2" xfId="13017"/>
    <cellStyle name="20% - Accent3 12 5 3" xfId="20054"/>
    <cellStyle name="20% - Accent3 12 6" xfId="7153"/>
    <cellStyle name="20% - Accent3 12 6 2" xfId="14190"/>
    <cellStyle name="20% - Accent3 12 6 3" xfId="21227"/>
    <cellStyle name="20% - Accent3 12 7" xfId="8326"/>
    <cellStyle name="20% - Accent3 12 8" xfId="15363"/>
    <cellStyle name="20% - Accent3 12 9" xfId="1362"/>
    <cellStyle name="20% - Accent3 13" xfId="1377"/>
    <cellStyle name="20% - Accent3 13 2" xfId="8343"/>
    <cellStyle name="20% - Accent3 13 3" xfId="15380"/>
    <cellStyle name="20% - Accent3 14" xfId="2477"/>
    <cellStyle name="20% - Accent3 14 2" xfId="9515"/>
    <cellStyle name="20% - Accent3 14 3" xfId="16552"/>
    <cellStyle name="20% - Accent3 15" xfId="3651"/>
    <cellStyle name="20% - Accent3 15 2" xfId="10688"/>
    <cellStyle name="20% - Accent3 15 3" xfId="17725"/>
    <cellStyle name="20% - Accent3 16" xfId="4824"/>
    <cellStyle name="20% - Accent3 16 2" xfId="11861"/>
    <cellStyle name="20% - Accent3 16 3" xfId="18898"/>
    <cellStyle name="20% - Accent3 17" xfId="5997"/>
    <cellStyle name="20% - Accent3 17 2" xfId="13034"/>
    <cellStyle name="20% - Accent3 17 3" xfId="20071"/>
    <cellStyle name="20% - Accent3 18" xfId="7170"/>
    <cellStyle name="20% - Accent3 19" xfId="14207"/>
    <cellStyle name="20% - Accent3 2" xfId="74"/>
    <cellStyle name="20% - Accent3 2 10" xfId="1344"/>
    <cellStyle name="20% - Accent3 2 2" xfId="1351"/>
    <cellStyle name="20% - Accent3 2 3" xfId="1387"/>
    <cellStyle name="20% - Accent3 2 3 2" xfId="8354"/>
    <cellStyle name="20% - Accent3 2 3 3" xfId="15391"/>
    <cellStyle name="20% - Accent3 2 4" xfId="2488"/>
    <cellStyle name="20% - Accent3 2 4 2" xfId="9526"/>
    <cellStyle name="20% - Accent3 2 4 3" xfId="16563"/>
    <cellStyle name="20% - Accent3 2 5" xfId="3662"/>
    <cellStyle name="20% - Accent3 2 5 2" xfId="10699"/>
    <cellStyle name="20% - Accent3 2 5 3" xfId="17736"/>
    <cellStyle name="20% - Accent3 2 6" xfId="4835"/>
    <cellStyle name="20% - Accent3 2 6 2" xfId="11872"/>
    <cellStyle name="20% - Accent3 2 6 3" xfId="18909"/>
    <cellStyle name="20% - Accent3 2 7" xfId="6008"/>
    <cellStyle name="20% - Accent3 2 7 2" xfId="13045"/>
    <cellStyle name="20% - Accent3 2 7 3" xfId="20082"/>
    <cellStyle name="20% - Accent3 2 8" xfId="7181"/>
    <cellStyle name="20% - Accent3 2 9" xfId="14218"/>
    <cellStyle name="20% - Accent3 3" xfId="59"/>
    <cellStyle name="20% - Accent3 3 10" xfId="6021"/>
    <cellStyle name="20% - Accent3 3 10 2" xfId="13058"/>
    <cellStyle name="20% - Accent3 3 10 3" xfId="20095"/>
    <cellStyle name="20% - Accent3 3 11" xfId="7194"/>
    <cellStyle name="20% - Accent3 3 12" xfId="14231"/>
    <cellStyle name="20% - Accent3 3 2" xfId="299"/>
    <cellStyle name="20% - Accent3 3 2 10" xfId="7280"/>
    <cellStyle name="20% - Accent3 3 2 11" xfId="14317"/>
    <cellStyle name="20% - Accent3 3 2 2" xfId="408"/>
    <cellStyle name="20% - Accent3 3 2 2 2" xfId="984"/>
    <cellStyle name="20% - Accent3 3 2 2 2 2" xfId="2099"/>
    <cellStyle name="20% - Accent3 3 2 2 2 2 2" xfId="9137"/>
    <cellStyle name="20% - Accent3 3 2 2 2 2 3" xfId="16174"/>
    <cellStyle name="20% - Accent3 3 2 2 2 3" xfId="3272"/>
    <cellStyle name="20% - Accent3 3 2 2 2 3 2" xfId="10310"/>
    <cellStyle name="20% - Accent3 3 2 2 2 3 3" xfId="17347"/>
    <cellStyle name="20% - Accent3 3 2 2 2 4" xfId="4446"/>
    <cellStyle name="20% - Accent3 3 2 2 2 4 2" xfId="11483"/>
    <cellStyle name="20% - Accent3 3 2 2 2 4 3" xfId="18520"/>
    <cellStyle name="20% - Accent3 3 2 2 2 5" xfId="5619"/>
    <cellStyle name="20% - Accent3 3 2 2 2 5 2" xfId="12656"/>
    <cellStyle name="20% - Accent3 3 2 2 2 5 3" xfId="19693"/>
    <cellStyle name="20% - Accent3 3 2 2 2 6" xfId="6792"/>
    <cellStyle name="20% - Accent3 3 2 2 2 6 2" xfId="13829"/>
    <cellStyle name="20% - Accent3 3 2 2 2 6 3" xfId="20866"/>
    <cellStyle name="20% - Accent3 3 2 2 2 7" xfId="7965"/>
    <cellStyle name="20% - Accent3 3 2 2 2 8" xfId="15002"/>
    <cellStyle name="20% - Accent3 3 2 2 3" xfId="1523"/>
    <cellStyle name="20% - Accent3 3 2 2 3 2" xfId="8561"/>
    <cellStyle name="20% - Accent3 3 2 2 3 3" xfId="15598"/>
    <cellStyle name="20% - Accent3 3 2 2 4" xfId="2696"/>
    <cellStyle name="20% - Accent3 3 2 2 4 2" xfId="9734"/>
    <cellStyle name="20% - Accent3 3 2 2 4 3" xfId="16771"/>
    <cellStyle name="20% - Accent3 3 2 2 5" xfId="3870"/>
    <cellStyle name="20% - Accent3 3 2 2 5 2" xfId="10907"/>
    <cellStyle name="20% - Accent3 3 2 2 5 3" xfId="17944"/>
    <cellStyle name="20% - Accent3 3 2 2 6" xfId="5043"/>
    <cellStyle name="20% - Accent3 3 2 2 6 2" xfId="12080"/>
    <cellStyle name="20% - Accent3 3 2 2 6 3" xfId="19117"/>
    <cellStyle name="20% - Accent3 3 2 2 7" xfId="6216"/>
    <cellStyle name="20% - Accent3 3 2 2 7 2" xfId="13253"/>
    <cellStyle name="20% - Accent3 3 2 2 7 3" xfId="20290"/>
    <cellStyle name="20% - Accent3 3 2 2 8" xfId="7389"/>
    <cellStyle name="20% - Accent3 3 2 2 9" xfId="14426"/>
    <cellStyle name="20% - Accent3 3 2 3" xfId="600"/>
    <cellStyle name="20% - Accent3 3 2 3 2" xfId="1176"/>
    <cellStyle name="20% - Accent3 3 2 3 2 2" xfId="2291"/>
    <cellStyle name="20% - Accent3 3 2 3 2 2 2" xfId="9329"/>
    <cellStyle name="20% - Accent3 3 2 3 2 2 3" xfId="16366"/>
    <cellStyle name="20% - Accent3 3 2 3 2 3" xfId="3464"/>
    <cellStyle name="20% - Accent3 3 2 3 2 3 2" xfId="10502"/>
    <cellStyle name="20% - Accent3 3 2 3 2 3 3" xfId="17539"/>
    <cellStyle name="20% - Accent3 3 2 3 2 4" xfId="4638"/>
    <cellStyle name="20% - Accent3 3 2 3 2 4 2" xfId="11675"/>
    <cellStyle name="20% - Accent3 3 2 3 2 4 3" xfId="18712"/>
    <cellStyle name="20% - Accent3 3 2 3 2 5" xfId="5811"/>
    <cellStyle name="20% - Accent3 3 2 3 2 5 2" xfId="12848"/>
    <cellStyle name="20% - Accent3 3 2 3 2 5 3" xfId="19885"/>
    <cellStyle name="20% - Accent3 3 2 3 2 6" xfId="6984"/>
    <cellStyle name="20% - Accent3 3 2 3 2 6 2" xfId="14021"/>
    <cellStyle name="20% - Accent3 3 2 3 2 6 3" xfId="21058"/>
    <cellStyle name="20% - Accent3 3 2 3 2 7" xfId="8157"/>
    <cellStyle name="20% - Accent3 3 2 3 2 8" xfId="15194"/>
    <cellStyle name="20% - Accent3 3 2 3 3" xfId="1715"/>
    <cellStyle name="20% - Accent3 3 2 3 3 2" xfId="8753"/>
    <cellStyle name="20% - Accent3 3 2 3 3 3" xfId="15790"/>
    <cellStyle name="20% - Accent3 3 2 3 4" xfId="2888"/>
    <cellStyle name="20% - Accent3 3 2 3 4 2" xfId="9926"/>
    <cellStyle name="20% - Accent3 3 2 3 4 3" xfId="16963"/>
    <cellStyle name="20% - Accent3 3 2 3 5" xfId="4062"/>
    <cellStyle name="20% - Accent3 3 2 3 5 2" xfId="11099"/>
    <cellStyle name="20% - Accent3 3 2 3 5 3" xfId="18136"/>
    <cellStyle name="20% - Accent3 3 2 3 6" xfId="5235"/>
    <cellStyle name="20% - Accent3 3 2 3 6 2" xfId="12272"/>
    <cellStyle name="20% - Accent3 3 2 3 6 3" xfId="19309"/>
    <cellStyle name="20% - Accent3 3 2 3 7" xfId="6408"/>
    <cellStyle name="20% - Accent3 3 2 3 7 2" xfId="13445"/>
    <cellStyle name="20% - Accent3 3 2 3 7 3" xfId="20482"/>
    <cellStyle name="20% - Accent3 3 2 3 8" xfId="7581"/>
    <cellStyle name="20% - Accent3 3 2 3 9" xfId="14618"/>
    <cellStyle name="20% - Accent3 3 2 4" xfId="875"/>
    <cellStyle name="20% - Accent3 3 2 4 2" xfId="1990"/>
    <cellStyle name="20% - Accent3 3 2 4 2 2" xfId="9028"/>
    <cellStyle name="20% - Accent3 3 2 4 2 3" xfId="16065"/>
    <cellStyle name="20% - Accent3 3 2 4 3" xfId="3163"/>
    <cellStyle name="20% - Accent3 3 2 4 3 2" xfId="10201"/>
    <cellStyle name="20% - Accent3 3 2 4 3 3" xfId="17238"/>
    <cellStyle name="20% - Accent3 3 2 4 4" xfId="4337"/>
    <cellStyle name="20% - Accent3 3 2 4 4 2" xfId="11374"/>
    <cellStyle name="20% - Accent3 3 2 4 4 3" xfId="18411"/>
    <cellStyle name="20% - Accent3 3 2 4 5" xfId="5510"/>
    <cellStyle name="20% - Accent3 3 2 4 5 2" xfId="12547"/>
    <cellStyle name="20% - Accent3 3 2 4 5 3" xfId="19584"/>
    <cellStyle name="20% - Accent3 3 2 4 6" xfId="6683"/>
    <cellStyle name="20% - Accent3 3 2 4 6 2" xfId="13720"/>
    <cellStyle name="20% - Accent3 3 2 4 6 3" xfId="20757"/>
    <cellStyle name="20% - Accent3 3 2 4 7" xfId="7856"/>
    <cellStyle name="20% - Accent3 3 2 4 8" xfId="14893"/>
    <cellStyle name="20% - Accent3 3 2 5" xfId="1414"/>
    <cellStyle name="20% - Accent3 3 2 5 2" xfId="8452"/>
    <cellStyle name="20% - Accent3 3 2 5 3" xfId="15489"/>
    <cellStyle name="20% - Accent3 3 2 6" xfId="2587"/>
    <cellStyle name="20% - Accent3 3 2 6 2" xfId="9625"/>
    <cellStyle name="20% - Accent3 3 2 6 3" xfId="16662"/>
    <cellStyle name="20% - Accent3 3 2 7" xfId="3761"/>
    <cellStyle name="20% - Accent3 3 2 7 2" xfId="10798"/>
    <cellStyle name="20% - Accent3 3 2 7 3" xfId="17835"/>
    <cellStyle name="20% - Accent3 3 2 8" xfId="4934"/>
    <cellStyle name="20% - Accent3 3 2 8 2" xfId="11971"/>
    <cellStyle name="20% - Accent3 3 2 8 3" xfId="19008"/>
    <cellStyle name="20% - Accent3 3 2 9" xfId="6107"/>
    <cellStyle name="20% - Accent3 3 2 9 2" xfId="13144"/>
    <cellStyle name="20% - Accent3 3 2 9 3" xfId="20181"/>
    <cellStyle name="20% - Accent3 3 3" xfId="407"/>
    <cellStyle name="20% - Accent3 3 3 2" xfId="983"/>
    <cellStyle name="20% - Accent3 3 3 2 2" xfId="2098"/>
    <cellStyle name="20% - Accent3 3 3 2 2 2" xfId="9136"/>
    <cellStyle name="20% - Accent3 3 3 2 2 3" xfId="16173"/>
    <cellStyle name="20% - Accent3 3 3 2 3" xfId="3271"/>
    <cellStyle name="20% - Accent3 3 3 2 3 2" xfId="10309"/>
    <cellStyle name="20% - Accent3 3 3 2 3 3" xfId="17346"/>
    <cellStyle name="20% - Accent3 3 3 2 4" xfId="4445"/>
    <cellStyle name="20% - Accent3 3 3 2 4 2" xfId="11482"/>
    <cellStyle name="20% - Accent3 3 3 2 4 3" xfId="18519"/>
    <cellStyle name="20% - Accent3 3 3 2 5" xfId="5618"/>
    <cellStyle name="20% - Accent3 3 3 2 5 2" xfId="12655"/>
    <cellStyle name="20% - Accent3 3 3 2 5 3" xfId="19692"/>
    <cellStyle name="20% - Accent3 3 3 2 6" xfId="6791"/>
    <cellStyle name="20% - Accent3 3 3 2 6 2" xfId="13828"/>
    <cellStyle name="20% - Accent3 3 3 2 6 3" xfId="20865"/>
    <cellStyle name="20% - Accent3 3 3 2 7" xfId="7964"/>
    <cellStyle name="20% - Accent3 3 3 2 8" xfId="15001"/>
    <cellStyle name="20% - Accent3 3 3 3" xfId="1522"/>
    <cellStyle name="20% - Accent3 3 3 3 2" xfId="8560"/>
    <cellStyle name="20% - Accent3 3 3 3 3" xfId="15597"/>
    <cellStyle name="20% - Accent3 3 3 4" xfId="2695"/>
    <cellStyle name="20% - Accent3 3 3 4 2" xfId="9733"/>
    <cellStyle name="20% - Accent3 3 3 4 3" xfId="16770"/>
    <cellStyle name="20% - Accent3 3 3 5" xfId="3869"/>
    <cellStyle name="20% - Accent3 3 3 5 2" xfId="10906"/>
    <cellStyle name="20% - Accent3 3 3 5 3" xfId="17943"/>
    <cellStyle name="20% - Accent3 3 3 6" xfId="5042"/>
    <cellStyle name="20% - Accent3 3 3 6 2" xfId="12079"/>
    <cellStyle name="20% - Accent3 3 3 6 3" xfId="19116"/>
    <cellStyle name="20% - Accent3 3 3 7" xfId="6215"/>
    <cellStyle name="20% - Accent3 3 3 7 2" xfId="13252"/>
    <cellStyle name="20% - Accent3 3 3 7 3" xfId="20289"/>
    <cellStyle name="20% - Accent3 3 3 8" xfId="7388"/>
    <cellStyle name="20% - Accent3 3 3 9" xfId="14425"/>
    <cellStyle name="20% - Accent3 3 4" xfId="599"/>
    <cellStyle name="20% - Accent3 3 4 2" xfId="1175"/>
    <cellStyle name="20% - Accent3 3 4 2 2" xfId="2290"/>
    <cellStyle name="20% - Accent3 3 4 2 2 2" xfId="9328"/>
    <cellStyle name="20% - Accent3 3 4 2 2 3" xfId="16365"/>
    <cellStyle name="20% - Accent3 3 4 2 3" xfId="3463"/>
    <cellStyle name="20% - Accent3 3 4 2 3 2" xfId="10501"/>
    <cellStyle name="20% - Accent3 3 4 2 3 3" xfId="17538"/>
    <cellStyle name="20% - Accent3 3 4 2 4" xfId="4637"/>
    <cellStyle name="20% - Accent3 3 4 2 4 2" xfId="11674"/>
    <cellStyle name="20% - Accent3 3 4 2 4 3" xfId="18711"/>
    <cellStyle name="20% - Accent3 3 4 2 5" xfId="5810"/>
    <cellStyle name="20% - Accent3 3 4 2 5 2" xfId="12847"/>
    <cellStyle name="20% - Accent3 3 4 2 5 3" xfId="19884"/>
    <cellStyle name="20% - Accent3 3 4 2 6" xfId="6983"/>
    <cellStyle name="20% - Accent3 3 4 2 6 2" xfId="14020"/>
    <cellStyle name="20% - Accent3 3 4 2 6 3" xfId="21057"/>
    <cellStyle name="20% - Accent3 3 4 2 7" xfId="8156"/>
    <cellStyle name="20% - Accent3 3 4 2 8" xfId="15193"/>
    <cellStyle name="20% - Accent3 3 4 3" xfId="1714"/>
    <cellStyle name="20% - Accent3 3 4 3 2" xfId="8752"/>
    <cellStyle name="20% - Accent3 3 4 3 3" xfId="15789"/>
    <cellStyle name="20% - Accent3 3 4 4" xfId="2887"/>
    <cellStyle name="20% - Accent3 3 4 4 2" xfId="9925"/>
    <cellStyle name="20% - Accent3 3 4 4 3" xfId="16962"/>
    <cellStyle name="20% - Accent3 3 4 5" xfId="4061"/>
    <cellStyle name="20% - Accent3 3 4 5 2" xfId="11098"/>
    <cellStyle name="20% - Accent3 3 4 5 3" xfId="18135"/>
    <cellStyle name="20% - Accent3 3 4 6" xfId="5234"/>
    <cellStyle name="20% - Accent3 3 4 6 2" xfId="12271"/>
    <cellStyle name="20% - Accent3 3 4 6 3" xfId="19308"/>
    <cellStyle name="20% - Accent3 3 4 7" xfId="6407"/>
    <cellStyle name="20% - Accent3 3 4 7 2" xfId="13444"/>
    <cellStyle name="20% - Accent3 3 4 7 3" xfId="20481"/>
    <cellStyle name="20% - Accent3 3 4 8" xfId="7580"/>
    <cellStyle name="20% - Accent3 3 4 9" xfId="14617"/>
    <cellStyle name="20% - Accent3 3 5" xfId="779"/>
    <cellStyle name="20% - Accent3 3 5 2" xfId="1894"/>
    <cellStyle name="20% - Accent3 3 5 2 2" xfId="8932"/>
    <cellStyle name="20% - Accent3 3 5 2 3" xfId="15969"/>
    <cellStyle name="20% - Accent3 3 5 3" xfId="3067"/>
    <cellStyle name="20% - Accent3 3 5 3 2" xfId="10105"/>
    <cellStyle name="20% - Accent3 3 5 3 3" xfId="17142"/>
    <cellStyle name="20% - Accent3 3 5 4" xfId="4241"/>
    <cellStyle name="20% - Accent3 3 5 4 2" xfId="11278"/>
    <cellStyle name="20% - Accent3 3 5 4 3" xfId="18315"/>
    <cellStyle name="20% - Accent3 3 5 5" xfId="5414"/>
    <cellStyle name="20% - Accent3 3 5 5 2" xfId="12451"/>
    <cellStyle name="20% - Accent3 3 5 5 3" xfId="19488"/>
    <cellStyle name="20% - Accent3 3 5 6" xfId="6587"/>
    <cellStyle name="20% - Accent3 3 5 6 2" xfId="13624"/>
    <cellStyle name="20% - Accent3 3 5 6 3" xfId="20661"/>
    <cellStyle name="20% - Accent3 3 5 7" xfId="7760"/>
    <cellStyle name="20% - Accent3 3 5 8" xfId="14797"/>
    <cellStyle name="20% - Accent3 3 6" xfId="212"/>
    <cellStyle name="20% - Accent3 3 6 2" xfId="8367"/>
    <cellStyle name="20% - Accent3 3 6 3" xfId="15404"/>
    <cellStyle name="20% - Accent3 3 7" xfId="2501"/>
    <cellStyle name="20% - Accent3 3 7 2" xfId="9539"/>
    <cellStyle name="20% - Accent3 3 7 3" xfId="16576"/>
    <cellStyle name="20% - Accent3 3 8" xfId="3675"/>
    <cellStyle name="20% - Accent3 3 8 2" xfId="10712"/>
    <cellStyle name="20% - Accent3 3 8 3" xfId="17749"/>
    <cellStyle name="20% - Accent3 3 9" xfId="4848"/>
    <cellStyle name="20% - Accent3 3 9 2" xfId="11885"/>
    <cellStyle name="20% - Accent3 3 9 3" xfId="18922"/>
    <cellStyle name="20% - Accent3 4" xfId="120"/>
    <cellStyle name="20% - Accent3 4 10" xfId="6020"/>
    <cellStyle name="20% - Accent3 4 10 2" xfId="13057"/>
    <cellStyle name="20% - Accent3 4 10 3" xfId="20094"/>
    <cellStyle name="20% - Accent3 4 11" xfId="7193"/>
    <cellStyle name="20% - Accent3 4 12" xfId="14230"/>
    <cellStyle name="20% - Accent3 4 2" xfId="300"/>
    <cellStyle name="20% - Accent3 4 2 10" xfId="7281"/>
    <cellStyle name="20% - Accent3 4 2 11" xfId="14318"/>
    <cellStyle name="20% - Accent3 4 2 2" xfId="410"/>
    <cellStyle name="20% - Accent3 4 2 2 2" xfId="986"/>
    <cellStyle name="20% - Accent3 4 2 2 2 2" xfId="2101"/>
    <cellStyle name="20% - Accent3 4 2 2 2 2 2" xfId="9139"/>
    <cellStyle name="20% - Accent3 4 2 2 2 2 3" xfId="16176"/>
    <cellStyle name="20% - Accent3 4 2 2 2 3" xfId="3274"/>
    <cellStyle name="20% - Accent3 4 2 2 2 3 2" xfId="10312"/>
    <cellStyle name="20% - Accent3 4 2 2 2 3 3" xfId="17349"/>
    <cellStyle name="20% - Accent3 4 2 2 2 4" xfId="4448"/>
    <cellStyle name="20% - Accent3 4 2 2 2 4 2" xfId="11485"/>
    <cellStyle name="20% - Accent3 4 2 2 2 4 3" xfId="18522"/>
    <cellStyle name="20% - Accent3 4 2 2 2 5" xfId="5621"/>
    <cellStyle name="20% - Accent3 4 2 2 2 5 2" xfId="12658"/>
    <cellStyle name="20% - Accent3 4 2 2 2 5 3" xfId="19695"/>
    <cellStyle name="20% - Accent3 4 2 2 2 6" xfId="6794"/>
    <cellStyle name="20% - Accent3 4 2 2 2 6 2" xfId="13831"/>
    <cellStyle name="20% - Accent3 4 2 2 2 6 3" xfId="20868"/>
    <cellStyle name="20% - Accent3 4 2 2 2 7" xfId="7967"/>
    <cellStyle name="20% - Accent3 4 2 2 2 8" xfId="15004"/>
    <cellStyle name="20% - Accent3 4 2 2 3" xfId="1525"/>
    <cellStyle name="20% - Accent3 4 2 2 3 2" xfId="8563"/>
    <cellStyle name="20% - Accent3 4 2 2 3 3" xfId="15600"/>
    <cellStyle name="20% - Accent3 4 2 2 4" xfId="2698"/>
    <cellStyle name="20% - Accent3 4 2 2 4 2" xfId="9736"/>
    <cellStyle name="20% - Accent3 4 2 2 4 3" xfId="16773"/>
    <cellStyle name="20% - Accent3 4 2 2 5" xfId="3872"/>
    <cellStyle name="20% - Accent3 4 2 2 5 2" xfId="10909"/>
    <cellStyle name="20% - Accent3 4 2 2 5 3" xfId="17946"/>
    <cellStyle name="20% - Accent3 4 2 2 6" xfId="5045"/>
    <cellStyle name="20% - Accent3 4 2 2 6 2" xfId="12082"/>
    <cellStyle name="20% - Accent3 4 2 2 6 3" xfId="19119"/>
    <cellStyle name="20% - Accent3 4 2 2 7" xfId="6218"/>
    <cellStyle name="20% - Accent3 4 2 2 7 2" xfId="13255"/>
    <cellStyle name="20% - Accent3 4 2 2 7 3" xfId="20292"/>
    <cellStyle name="20% - Accent3 4 2 2 8" xfId="7391"/>
    <cellStyle name="20% - Accent3 4 2 2 9" xfId="14428"/>
    <cellStyle name="20% - Accent3 4 2 3" xfId="602"/>
    <cellStyle name="20% - Accent3 4 2 3 2" xfId="1178"/>
    <cellStyle name="20% - Accent3 4 2 3 2 2" xfId="2293"/>
    <cellStyle name="20% - Accent3 4 2 3 2 2 2" xfId="9331"/>
    <cellStyle name="20% - Accent3 4 2 3 2 2 3" xfId="16368"/>
    <cellStyle name="20% - Accent3 4 2 3 2 3" xfId="3466"/>
    <cellStyle name="20% - Accent3 4 2 3 2 3 2" xfId="10504"/>
    <cellStyle name="20% - Accent3 4 2 3 2 3 3" xfId="17541"/>
    <cellStyle name="20% - Accent3 4 2 3 2 4" xfId="4640"/>
    <cellStyle name="20% - Accent3 4 2 3 2 4 2" xfId="11677"/>
    <cellStyle name="20% - Accent3 4 2 3 2 4 3" xfId="18714"/>
    <cellStyle name="20% - Accent3 4 2 3 2 5" xfId="5813"/>
    <cellStyle name="20% - Accent3 4 2 3 2 5 2" xfId="12850"/>
    <cellStyle name="20% - Accent3 4 2 3 2 5 3" xfId="19887"/>
    <cellStyle name="20% - Accent3 4 2 3 2 6" xfId="6986"/>
    <cellStyle name="20% - Accent3 4 2 3 2 6 2" xfId="14023"/>
    <cellStyle name="20% - Accent3 4 2 3 2 6 3" xfId="21060"/>
    <cellStyle name="20% - Accent3 4 2 3 2 7" xfId="8159"/>
    <cellStyle name="20% - Accent3 4 2 3 2 8" xfId="15196"/>
    <cellStyle name="20% - Accent3 4 2 3 3" xfId="1717"/>
    <cellStyle name="20% - Accent3 4 2 3 3 2" xfId="8755"/>
    <cellStyle name="20% - Accent3 4 2 3 3 3" xfId="15792"/>
    <cellStyle name="20% - Accent3 4 2 3 4" xfId="2890"/>
    <cellStyle name="20% - Accent3 4 2 3 4 2" xfId="9928"/>
    <cellStyle name="20% - Accent3 4 2 3 4 3" xfId="16965"/>
    <cellStyle name="20% - Accent3 4 2 3 5" xfId="4064"/>
    <cellStyle name="20% - Accent3 4 2 3 5 2" xfId="11101"/>
    <cellStyle name="20% - Accent3 4 2 3 5 3" xfId="18138"/>
    <cellStyle name="20% - Accent3 4 2 3 6" xfId="5237"/>
    <cellStyle name="20% - Accent3 4 2 3 6 2" xfId="12274"/>
    <cellStyle name="20% - Accent3 4 2 3 6 3" xfId="19311"/>
    <cellStyle name="20% - Accent3 4 2 3 7" xfId="6410"/>
    <cellStyle name="20% - Accent3 4 2 3 7 2" xfId="13447"/>
    <cellStyle name="20% - Accent3 4 2 3 7 3" xfId="20484"/>
    <cellStyle name="20% - Accent3 4 2 3 8" xfId="7583"/>
    <cellStyle name="20% - Accent3 4 2 3 9" xfId="14620"/>
    <cellStyle name="20% - Accent3 4 2 4" xfId="876"/>
    <cellStyle name="20% - Accent3 4 2 4 2" xfId="1991"/>
    <cellStyle name="20% - Accent3 4 2 4 2 2" xfId="9029"/>
    <cellStyle name="20% - Accent3 4 2 4 2 3" xfId="16066"/>
    <cellStyle name="20% - Accent3 4 2 4 3" xfId="3164"/>
    <cellStyle name="20% - Accent3 4 2 4 3 2" xfId="10202"/>
    <cellStyle name="20% - Accent3 4 2 4 3 3" xfId="17239"/>
    <cellStyle name="20% - Accent3 4 2 4 4" xfId="4338"/>
    <cellStyle name="20% - Accent3 4 2 4 4 2" xfId="11375"/>
    <cellStyle name="20% - Accent3 4 2 4 4 3" xfId="18412"/>
    <cellStyle name="20% - Accent3 4 2 4 5" xfId="5511"/>
    <cellStyle name="20% - Accent3 4 2 4 5 2" xfId="12548"/>
    <cellStyle name="20% - Accent3 4 2 4 5 3" xfId="19585"/>
    <cellStyle name="20% - Accent3 4 2 4 6" xfId="6684"/>
    <cellStyle name="20% - Accent3 4 2 4 6 2" xfId="13721"/>
    <cellStyle name="20% - Accent3 4 2 4 6 3" xfId="20758"/>
    <cellStyle name="20% - Accent3 4 2 4 7" xfId="7857"/>
    <cellStyle name="20% - Accent3 4 2 4 8" xfId="14894"/>
    <cellStyle name="20% - Accent3 4 2 5" xfId="1415"/>
    <cellStyle name="20% - Accent3 4 2 5 2" xfId="8453"/>
    <cellStyle name="20% - Accent3 4 2 5 3" xfId="15490"/>
    <cellStyle name="20% - Accent3 4 2 6" xfId="2588"/>
    <cellStyle name="20% - Accent3 4 2 6 2" xfId="9626"/>
    <cellStyle name="20% - Accent3 4 2 6 3" xfId="16663"/>
    <cellStyle name="20% - Accent3 4 2 7" xfId="3762"/>
    <cellStyle name="20% - Accent3 4 2 7 2" xfId="10799"/>
    <cellStyle name="20% - Accent3 4 2 7 3" xfId="17836"/>
    <cellStyle name="20% - Accent3 4 2 8" xfId="4935"/>
    <cellStyle name="20% - Accent3 4 2 8 2" xfId="11972"/>
    <cellStyle name="20% - Accent3 4 2 8 3" xfId="19009"/>
    <cellStyle name="20% - Accent3 4 2 9" xfId="6108"/>
    <cellStyle name="20% - Accent3 4 2 9 2" xfId="13145"/>
    <cellStyle name="20% - Accent3 4 2 9 3" xfId="20182"/>
    <cellStyle name="20% - Accent3 4 3" xfId="409"/>
    <cellStyle name="20% - Accent3 4 3 2" xfId="985"/>
    <cellStyle name="20% - Accent3 4 3 2 2" xfId="2100"/>
    <cellStyle name="20% - Accent3 4 3 2 2 2" xfId="9138"/>
    <cellStyle name="20% - Accent3 4 3 2 2 3" xfId="16175"/>
    <cellStyle name="20% - Accent3 4 3 2 3" xfId="3273"/>
    <cellStyle name="20% - Accent3 4 3 2 3 2" xfId="10311"/>
    <cellStyle name="20% - Accent3 4 3 2 3 3" xfId="17348"/>
    <cellStyle name="20% - Accent3 4 3 2 4" xfId="4447"/>
    <cellStyle name="20% - Accent3 4 3 2 4 2" xfId="11484"/>
    <cellStyle name="20% - Accent3 4 3 2 4 3" xfId="18521"/>
    <cellStyle name="20% - Accent3 4 3 2 5" xfId="5620"/>
    <cellStyle name="20% - Accent3 4 3 2 5 2" xfId="12657"/>
    <cellStyle name="20% - Accent3 4 3 2 5 3" xfId="19694"/>
    <cellStyle name="20% - Accent3 4 3 2 6" xfId="6793"/>
    <cellStyle name="20% - Accent3 4 3 2 6 2" xfId="13830"/>
    <cellStyle name="20% - Accent3 4 3 2 6 3" xfId="20867"/>
    <cellStyle name="20% - Accent3 4 3 2 7" xfId="7966"/>
    <cellStyle name="20% - Accent3 4 3 2 8" xfId="15003"/>
    <cellStyle name="20% - Accent3 4 3 3" xfId="1524"/>
    <cellStyle name="20% - Accent3 4 3 3 2" xfId="8562"/>
    <cellStyle name="20% - Accent3 4 3 3 3" xfId="15599"/>
    <cellStyle name="20% - Accent3 4 3 4" xfId="2697"/>
    <cellStyle name="20% - Accent3 4 3 4 2" xfId="9735"/>
    <cellStyle name="20% - Accent3 4 3 4 3" xfId="16772"/>
    <cellStyle name="20% - Accent3 4 3 5" xfId="3871"/>
    <cellStyle name="20% - Accent3 4 3 5 2" xfId="10908"/>
    <cellStyle name="20% - Accent3 4 3 5 3" xfId="17945"/>
    <cellStyle name="20% - Accent3 4 3 6" xfId="5044"/>
    <cellStyle name="20% - Accent3 4 3 6 2" xfId="12081"/>
    <cellStyle name="20% - Accent3 4 3 6 3" xfId="19118"/>
    <cellStyle name="20% - Accent3 4 3 7" xfId="6217"/>
    <cellStyle name="20% - Accent3 4 3 7 2" xfId="13254"/>
    <cellStyle name="20% - Accent3 4 3 7 3" xfId="20291"/>
    <cellStyle name="20% - Accent3 4 3 8" xfId="7390"/>
    <cellStyle name="20% - Accent3 4 3 9" xfId="14427"/>
    <cellStyle name="20% - Accent3 4 4" xfId="601"/>
    <cellStyle name="20% - Accent3 4 4 2" xfId="1177"/>
    <cellStyle name="20% - Accent3 4 4 2 2" xfId="2292"/>
    <cellStyle name="20% - Accent3 4 4 2 2 2" xfId="9330"/>
    <cellStyle name="20% - Accent3 4 4 2 2 3" xfId="16367"/>
    <cellStyle name="20% - Accent3 4 4 2 3" xfId="3465"/>
    <cellStyle name="20% - Accent3 4 4 2 3 2" xfId="10503"/>
    <cellStyle name="20% - Accent3 4 4 2 3 3" xfId="17540"/>
    <cellStyle name="20% - Accent3 4 4 2 4" xfId="4639"/>
    <cellStyle name="20% - Accent3 4 4 2 4 2" xfId="11676"/>
    <cellStyle name="20% - Accent3 4 4 2 4 3" xfId="18713"/>
    <cellStyle name="20% - Accent3 4 4 2 5" xfId="5812"/>
    <cellStyle name="20% - Accent3 4 4 2 5 2" xfId="12849"/>
    <cellStyle name="20% - Accent3 4 4 2 5 3" xfId="19886"/>
    <cellStyle name="20% - Accent3 4 4 2 6" xfId="6985"/>
    <cellStyle name="20% - Accent3 4 4 2 6 2" xfId="14022"/>
    <cellStyle name="20% - Accent3 4 4 2 6 3" xfId="21059"/>
    <cellStyle name="20% - Accent3 4 4 2 7" xfId="8158"/>
    <cellStyle name="20% - Accent3 4 4 2 8" xfId="15195"/>
    <cellStyle name="20% - Accent3 4 4 3" xfId="1716"/>
    <cellStyle name="20% - Accent3 4 4 3 2" xfId="8754"/>
    <cellStyle name="20% - Accent3 4 4 3 3" xfId="15791"/>
    <cellStyle name="20% - Accent3 4 4 4" xfId="2889"/>
    <cellStyle name="20% - Accent3 4 4 4 2" xfId="9927"/>
    <cellStyle name="20% - Accent3 4 4 4 3" xfId="16964"/>
    <cellStyle name="20% - Accent3 4 4 5" xfId="4063"/>
    <cellStyle name="20% - Accent3 4 4 5 2" xfId="11100"/>
    <cellStyle name="20% - Accent3 4 4 5 3" xfId="18137"/>
    <cellStyle name="20% - Accent3 4 4 6" xfId="5236"/>
    <cellStyle name="20% - Accent3 4 4 6 2" xfId="12273"/>
    <cellStyle name="20% - Accent3 4 4 6 3" xfId="19310"/>
    <cellStyle name="20% - Accent3 4 4 7" xfId="6409"/>
    <cellStyle name="20% - Accent3 4 4 7 2" xfId="13446"/>
    <cellStyle name="20% - Accent3 4 4 7 3" xfId="20483"/>
    <cellStyle name="20% - Accent3 4 4 8" xfId="7582"/>
    <cellStyle name="20% - Accent3 4 4 9" xfId="14619"/>
    <cellStyle name="20% - Accent3 4 5" xfId="780"/>
    <cellStyle name="20% - Accent3 4 5 2" xfId="1895"/>
    <cellStyle name="20% - Accent3 4 5 2 2" xfId="8933"/>
    <cellStyle name="20% - Accent3 4 5 2 3" xfId="15970"/>
    <cellStyle name="20% - Accent3 4 5 3" xfId="3068"/>
    <cellStyle name="20% - Accent3 4 5 3 2" xfId="10106"/>
    <cellStyle name="20% - Accent3 4 5 3 3" xfId="17143"/>
    <cellStyle name="20% - Accent3 4 5 4" xfId="4242"/>
    <cellStyle name="20% - Accent3 4 5 4 2" xfId="11279"/>
    <cellStyle name="20% - Accent3 4 5 4 3" xfId="18316"/>
    <cellStyle name="20% - Accent3 4 5 5" xfId="5415"/>
    <cellStyle name="20% - Accent3 4 5 5 2" xfId="12452"/>
    <cellStyle name="20% - Accent3 4 5 5 3" xfId="19489"/>
    <cellStyle name="20% - Accent3 4 5 6" xfId="6588"/>
    <cellStyle name="20% - Accent3 4 5 6 2" xfId="13625"/>
    <cellStyle name="20% - Accent3 4 5 6 3" xfId="20662"/>
    <cellStyle name="20% - Accent3 4 5 7" xfId="7761"/>
    <cellStyle name="20% - Accent3 4 5 8" xfId="14798"/>
    <cellStyle name="20% - Accent3 4 6" xfId="213"/>
    <cellStyle name="20% - Accent3 4 6 2" xfId="8366"/>
    <cellStyle name="20% - Accent3 4 6 3" xfId="15403"/>
    <cellStyle name="20% - Accent3 4 7" xfId="2500"/>
    <cellStyle name="20% - Accent3 4 7 2" xfId="9538"/>
    <cellStyle name="20% - Accent3 4 7 3" xfId="16575"/>
    <cellStyle name="20% - Accent3 4 8" xfId="3674"/>
    <cellStyle name="20% - Accent3 4 8 2" xfId="10711"/>
    <cellStyle name="20% - Accent3 4 8 3" xfId="17748"/>
    <cellStyle name="20% - Accent3 4 9" xfId="4847"/>
    <cellStyle name="20% - Accent3 4 9 2" xfId="11884"/>
    <cellStyle name="20% - Accent3 4 9 3" xfId="18921"/>
    <cellStyle name="20% - Accent3 5" xfId="136"/>
    <cellStyle name="20% - Accent3 5 10" xfId="6019"/>
    <cellStyle name="20% - Accent3 5 10 2" xfId="13056"/>
    <cellStyle name="20% - Accent3 5 10 3" xfId="20093"/>
    <cellStyle name="20% - Accent3 5 11" xfId="7192"/>
    <cellStyle name="20% - Accent3 5 12" xfId="14229"/>
    <cellStyle name="20% - Accent3 5 2" xfId="301"/>
    <cellStyle name="20% - Accent3 5 2 10" xfId="7282"/>
    <cellStyle name="20% - Accent3 5 2 11" xfId="14319"/>
    <cellStyle name="20% - Accent3 5 2 2" xfId="412"/>
    <cellStyle name="20% - Accent3 5 2 2 2" xfId="988"/>
    <cellStyle name="20% - Accent3 5 2 2 2 2" xfId="2103"/>
    <cellStyle name="20% - Accent3 5 2 2 2 2 2" xfId="9141"/>
    <cellStyle name="20% - Accent3 5 2 2 2 2 3" xfId="16178"/>
    <cellStyle name="20% - Accent3 5 2 2 2 3" xfId="3276"/>
    <cellStyle name="20% - Accent3 5 2 2 2 3 2" xfId="10314"/>
    <cellStyle name="20% - Accent3 5 2 2 2 3 3" xfId="17351"/>
    <cellStyle name="20% - Accent3 5 2 2 2 4" xfId="4450"/>
    <cellStyle name="20% - Accent3 5 2 2 2 4 2" xfId="11487"/>
    <cellStyle name="20% - Accent3 5 2 2 2 4 3" xfId="18524"/>
    <cellStyle name="20% - Accent3 5 2 2 2 5" xfId="5623"/>
    <cellStyle name="20% - Accent3 5 2 2 2 5 2" xfId="12660"/>
    <cellStyle name="20% - Accent3 5 2 2 2 5 3" xfId="19697"/>
    <cellStyle name="20% - Accent3 5 2 2 2 6" xfId="6796"/>
    <cellStyle name="20% - Accent3 5 2 2 2 6 2" xfId="13833"/>
    <cellStyle name="20% - Accent3 5 2 2 2 6 3" xfId="20870"/>
    <cellStyle name="20% - Accent3 5 2 2 2 7" xfId="7969"/>
    <cellStyle name="20% - Accent3 5 2 2 2 8" xfId="15006"/>
    <cellStyle name="20% - Accent3 5 2 2 3" xfId="1527"/>
    <cellStyle name="20% - Accent3 5 2 2 3 2" xfId="8565"/>
    <cellStyle name="20% - Accent3 5 2 2 3 3" xfId="15602"/>
    <cellStyle name="20% - Accent3 5 2 2 4" xfId="2700"/>
    <cellStyle name="20% - Accent3 5 2 2 4 2" xfId="9738"/>
    <cellStyle name="20% - Accent3 5 2 2 4 3" xfId="16775"/>
    <cellStyle name="20% - Accent3 5 2 2 5" xfId="3874"/>
    <cellStyle name="20% - Accent3 5 2 2 5 2" xfId="10911"/>
    <cellStyle name="20% - Accent3 5 2 2 5 3" xfId="17948"/>
    <cellStyle name="20% - Accent3 5 2 2 6" xfId="5047"/>
    <cellStyle name="20% - Accent3 5 2 2 6 2" xfId="12084"/>
    <cellStyle name="20% - Accent3 5 2 2 6 3" xfId="19121"/>
    <cellStyle name="20% - Accent3 5 2 2 7" xfId="6220"/>
    <cellStyle name="20% - Accent3 5 2 2 7 2" xfId="13257"/>
    <cellStyle name="20% - Accent3 5 2 2 7 3" xfId="20294"/>
    <cellStyle name="20% - Accent3 5 2 2 8" xfId="7393"/>
    <cellStyle name="20% - Accent3 5 2 2 9" xfId="14430"/>
    <cellStyle name="20% - Accent3 5 2 3" xfId="604"/>
    <cellStyle name="20% - Accent3 5 2 3 2" xfId="1180"/>
    <cellStyle name="20% - Accent3 5 2 3 2 2" xfId="2295"/>
    <cellStyle name="20% - Accent3 5 2 3 2 2 2" xfId="9333"/>
    <cellStyle name="20% - Accent3 5 2 3 2 2 3" xfId="16370"/>
    <cellStyle name="20% - Accent3 5 2 3 2 3" xfId="3468"/>
    <cellStyle name="20% - Accent3 5 2 3 2 3 2" xfId="10506"/>
    <cellStyle name="20% - Accent3 5 2 3 2 3 3" xfId="17543"/>
    <cellStyle name="20% - Accent3 5 2 3 2 4" xfId="4642"/>
    <cellStyle name="20% - Accent3 5 2 3 2 4 2" xfId="11679"/>
    <cellStyle name="20% - Accent3 5 2 3 2 4 3" xfId="18716"/>
    <cellStyle name="20% - Accent3 5 2 3 2 5" xfId="5815"/>
    <cellStyle name="20% - Accent3 5 2 3 2 5 2" xfId="12852"/>
    <cellStyle name="20% - Accent3 5 2 3 2 5 3" xfId="19889"/>
    <cellStyle name="20% - Accent3 5 2 3 2 6" xfId="6988"/>
    <cellStyle name="20% - Accent3 5 2 3 2 6 2" xfId="14025"/>
    <cellStyle name="20% - Accent3 5 2 3 2 6 3" xfId="21062"/>
    <cellStyle name="20% - Accent3 5 2 3 2 7" xfId="8161"/>
    <cellStyle name="20% - Accent3 5 2 3 2 8" xfId="15198"/>
    <cellStyle name="20% - Accent3 5 2 3 3" xfId="1719"/>
    <cellStyle name="20% - Accent3 5 2 3 3 2" xfId="8757"/>
    <cellStyle name="20% - Accent3 5 2 3 3 3" xfId="15794"/>
    <cellStyle name="20% - Accent3 5 2 3 4" xfId="2892"/>
    <cellStyle name="20% - Accent3 5 2 3 4 2" xfId="9930"/>
    <cellStyle name="20% - Accent3 5 2 3 4 3" xfId="16967"/>
    <cellStyle name="20% - Accent3 5 2 3 5" xfId="4066"/>
    <cellStyle name="20% - Accent3 5 2 3 5 2" xfId="11103"/>
    <cellStyle name="20% - Accent3 5 2 3 5 3" xfId="18140"/>
    <cellStyle name="20% - Accent3 5 2 3 6" xfId="5239"/>
    <cellStyle name="20% - Accent3 5 2 3 6 2" xfId="12276"/>
    <cellStyle name="20% - Accent3 5 2 3 6 3" xfId="19313"/>
    <cellStyle name="20% - Accent3 5 2 3 7" xfId="6412"/>
    <cellStyle name="20% - Accent3 5 2 3 7 2" xfId="13449"/>
    <cellStyle name="20% - Accent3 5 2 3 7 3" xfId="20486"/>
    <cellStyle name="20% - Accent3 5 2 3 8" xfId="7585"/>
    <cellStyle name="20% - Accent3 5 2 3 9" xfId="14622"/>
    <cellStyle name="20% - Accent3 5 2 4" xfId="877"/>
    <cellStyle name="20% - Accent3 5 2 4 2" xfId="1992"/>
    <cellStyle name="20% - Accent3 5 2 4 2 2" xfId="9030"/>
    <cellStyle name="20% - Accent3 5 2 4 2 3" xfId="16067"/>
    <cellStyle name="20% - Accent3 5 2 4 3" xfId="3165"/>
    <cellStyle name="20% - Accent3 5 2 4 3 2" xfId="10203"/>
    <cellStyle name="20% - Accent3 5 2 4 3 3" xfId="17240"/>
    <cellStyle name="20% - Accent3 5 2 4 4" xfId="4339"/>
    <cellStyle name="20% - Accent3 5 2 4 4 2" xfId="11376"/>
    <cellStyle name="20% - Accent3 5 2 4 4 3" xfId="18413"/>
    <cellStyle name="20% - Accent3 5 2 4 5" xfId="5512"/>
    <cellStyle name="20% - Accent3 5 2 4 5 2" xfId="12549"/>
    <cellStyle name="20% - Accent3 5 2 4 5 3" xfId="19586"/>
    <cellStyle name="20% - Accent3 5 2 4 6" xfId="6685"/>
    <cellStyle name="20% - Accent3 5 2 4 6 2" xfId="13722"/>
    <cellStyle name="20% - Accent3 5 2 4 6 3" xfId="20759"/>
    <cellStyle name="20% - Accent3 5 2 4 7" xfId="7858"/>
    <cellStyle name="20% - Accent3 5 2 4 8" xfId="14895"/>
    <cellStyle name="20% - Accent3 5 2 5" xfId="1416"/>
    <cellStyle name="20% - Accent3 5 2 5 2" xfId="8454"/>
    <cellStyle name="20% - Accent3 5 2 5 3" xfId="15491"/>
    <cellStyle name="20% - Accent3 5 2 6" xfId="2589"/>
    <cellStyle name="20% - Accent3 5 2 6 2" xfId="9627"/>
    <cellStyle name="20% - Accent3 5 2 6 3" xfId="16664"/>
    <cellStyle name="20% - Accent3 5 2 7" xfId="3763"/>
    <cellStyle name="20% - Accent3 5 2 7 2" xfId="10800"/>
    <cellStyle name="20% - Accent3 5 2 7 3" xfId="17837"/>
    <cellStyle name="20% - Accent3 5 2 8" xfId="4936"/>
    <cellStyle name="20% - Accent3 5 2 8 2" xfId="11973"/>
    <cellStyle name="20% - Accent3 5 2 8 3" xfId="19010"/>
    <cellStyle name="20% - Accent3 5 2 9" xfId="6109"/>
    <cellStyle name="20% - Accent3 5 2 9 2" xfId="13146"/>
    <cellStyle name="20% - Accent3 5 2 9 3" xfId="20183"/>
    <cellStyle name="20% - Accent3 5 3" xfId="411"/>
    <cellStyle name="20% - Accent3 5 3 2" xfId="987"/>
    <cellStyle name="20% - Accent3 5 3 2 2" xfId="2102"/>
    <cellStyle name="20% - Accent3 5 3 2 2 2" xfId="9140"/>
    <cellStyle name="20% - Accent3 5 3 2 2 3" xfId="16177"/>
    <cellStyle name="20% - Accent3 5 3 2 3" xfId="3275"/>
    <cellStyle name="20% - Accent3 5 3 2 3 2" xfId="10313"/>
    <cellStyle name="20% - Accent3 5 3 2 3 3" xfId="17350"/>
    <cellStyle name="20% - Accent3 5 3 2 4" xfId="4449"/>
    <cellStyle name="20% - Accent3 5 3 2 4 2" xfId="11486"/>
    <cellStyle name="20% - Accent3 5 3 2 4 3" xfId="18523"/>
    <cellStyle name="20% - Accent3 5 3 2 5" xfId="5622"/>
    <cellStyle name="20% - Accent3 5 3 2 5 2" xfId="12659"/>
    <cellStyle name="20% - Accent3 5 3 2 5 3" xfId="19696"/>
    <cellStyle name="20% - Accent3 5 3 2 6" xfId="6795"/>
    <cellStyle name="20% - Accent3 5 3 2 6 2" xfId="13832"/>
    <cellStyle name="20% - Accent3 5 3 2 6 3" xfId="20869"/>
    <cellStyle name="20% - Accent3 5 3 2 7" xfId="7968"/>
    <cellStyle name="20% - Accent3 5 3 2 8" xfId="15005"/>
    <cellStyle name="20% - Accent3 5 3 3" xfId="1526"/>
    <cellStyle name="20% - Accent3 5 3 3 2" xfId="8564"/>
    <cellStyle name="20% - Accent3 5 3 3 3" xfId="15601"/>
    <cellStyle name="20% - Accent3 5 3 4" xfId="2699"/>
    <cellStyle name="20% - Accent3 5 3 4 2" xfId="9737"/>
    <cellStyle name="20% - Accent3 5 3 4 3" xfId="16774"/>
    <cellStyle name="20% - Accent3 5 3 5" xfId="3873"/>
    <cellStyle name="20% - Accent3 5 3 5 2" xfId="10910"/>
    <cellStyle name="20% - Accent3 5 3 5 3" xfId="17947"/>
    <cellStyle name="20% - Accent3 5 3 6" xfId="5046"/>
    <cellStyle name="20% - Accent3 5 3 6 2" xfId="12083"/>
    <cellStyle name="20% - Accent3 5 3 6 3" xfId="19120"/>
    <cellStyle name="20% - Accent3 5 3 7" xfId="6219"/>
    <cellStyle name="20% - Accent3 5 3 7 2" xfId="13256"/>
    <cellStyle name="20% - Accent3 5 3 7 3" xfId="20293"/>
    <cellStyle name="20% - Accent3 5 3 8" xfId="7392"/>
    <cellStyle name="20% - Accent3 5 3 9" xfId="14429"/>
    <cellStyle name="20% - Accent3 5 4" xfId="603"/>
    <cellStyle name="20% - Accent3 5 4 2" xfId="1179"/>
    <cellStyle name="20% - Accent3 5 4 2 2" xfId="2294"/>
    <cellStyle name="20% - Accent3 5 4 2 2 2" xfId="9332"/>
    <cellStyle name="20% - Accent3 5 4 2 2 3" xfId="16369"/>
    <cellStyle name="20% - Accent3 5 4 2 3" xfId="3467"/>
    <cellStyle name="20% - Accent3 5 4 2 3 2" xfId="10505"/>
    <cellStyle name="20% - Accent3 5 4 2 3 3" xfId="17542"/>
    <cellStyle name="20% - Accent3 5 4 2 4" xfId="4641"/>
    <cellStyle name="20% - Accent3 5 4 2 4 2" xfId="11678"/>
    <cellStyle name="20% - Accent3 5 4 2 4 3" xfId="18715"/>
    <cellStyle name="20% - Accent3 5 4 2 5" xfId="5814"/>
    <cellStyle name="20% - Accent3 5 4 2 5 2" xfId="12851"/>
    <cellStyle name="20% - Accent3 5 4 2 5 3" xfId="19888"/>
    <cellStyle name="20% - Accent3 5 4 2 6" xfId="6987"/>
    <cellStyle name="20% - Accent3 5 4 2 6 2" xfId="14024"/>
    <cellStyle name="20% - Accent3 5 4 2 6 3" xfId="21061"/>
    <cellStyle name="20% - Accent3 5 4 2 7" xfId="8160"/>
    <cellStyle name="20% - Accent3 5 4 2 8" xfId="15197"/>
    <cellStyle name="20% - Accent3 5 4 3" xfId="1718"/>
    <cellStyle name="20% - Accent3 5 4 3 2" xfId="8756"/>
    <cellStyle name="20% - Accent3 5 4 3 3" xfId="15793"/>
    <cellStyle name="20% - Accent3 5 4 4" xfId="2891"/>
    <cellStyle name="20% - Accent3 5 4 4 2" xfId="9929"/>
    <cellStyle name="20% - Accent3 5 4 4 3" xfId="16966"/>
    <cellStyle name="20% - Accent3 5 4 5" xfId="4065"/>
    <cellStyle name="20% - Accent3 5 4 5 2" xfId="11102"/>
    <cellStyle name="20% - Accent3 5 4 5 3" xfId="18139"/>
    <cellStyle name="20% - Accent3 5 4 6" xfId="5238"/>
    <cellStyle name="20% - Accent3 5 4 6 2" xfId="12275"/>
    <cellStyle name="20% - Accent3 5 4 6 3" xfId="19312"/>
    <cellStyle name="20% - Accent3 5 4 7" xfId="6411"/>
    <cellStyle name="20% - Accent3 5 4 7 2" xfId="13448"/>
    <cellStyle name="20% - Accent3 5 4 7 3" xfId="20485"/>
    <cellStyle name="20% - Accent3 5 4 8" xfId="7584"/>
    <cellStyle name="20% - Accent3 5 4 9" xfId="14621"/>
    <cellStyle name="20% - Accent3 5 5" xfId="781"/>
    <cellStyle name="20% - Accent3 5 5 2" xfId="1896"/>
    <cellStyle name="20% - Accent3 5 5 2 2" xfId="8934"/>
    <cellStyle name="20% - Accent3 5 5 2 3" xfId="15971"/>
    <cellStyle name="20% - Accent3 5 5 3" xfId="3069"/>
    <cellStyle name="20% - Accent3 5 5 3 2" xfId="10107"/>
    <cellStyle name="20% - Accent3 5 5 3 3" xfId="17144"/>
    <cellStyle name="20% - Accent3 5 5 4" xfId="4243"/>
    <cellStyle name="20% - Accent3 5 5 4 2" xfId="11280"/>
    <cellStyle name="20% - Accent3 5 5 4 3" xfId="18317"/>
    <cellStyle name="20% - Accent3 5 5 5" xfId="5416"/>
    <cellStyle name="20% - Accent3 5 5 5 2" xfId="12453"/>
    <cellStyle name="20% - Accent3 5 5 5 3" xfId="19490"/>
    <cellStyle name="20% - Accent3 5 5 6" xfId="6589"/>
    <cellStyle name="20% - Accent3 5 5 6 2" xfId="13626"/>
    <cellStyle name="20% - Accent3 5 5 6 3" xfId="20663"/>
    <cellStyle name="20% - Accent3 5 5 7" xfId="7762"/>
    <cellStyle name="20% - Accent3 5 5 8" xfId="14799"/>
    <cellStyle name="20% - Accent3 5 6" xfId="214"/>
    <cellStyle name="20% - Accent3 5 6 2" xfId="8365"/>
    <cellStyle name="20% - Accent3 5 6 3" xfId="15402"/>
    <cellStyle name="20% - Accent3 5 7" xfId="2499"/>
    <cellStyle name="20% - Accent3 5 7 2" xfId="9537"/>
    <cellStyle name="20% - Accent3 5 7 3" xfId="16574"/>
    <cellStyle name="20% - Accent3 5 8" xfId="3673"/>
    <cellStyle name="20% - Accent3 5 8 2" xfId="10710"/>
    <cellStyle name="20% - Accent3 5 8 3" xfId="17747"/>
    <cellStyle name="20% - Accent3 5 9" xfId="4846"/>
    <cellStyle name="20% - Accent3 5 9 2" xfId="11883"/>
    <cellStyle name="20% - Accent3 5 9 3" xfId="18920"/>
    <cellStyle name="20% - Accent3 6" xfId="152"/>
    <cellStyle name="20% - Accent3 6 10" xfId="6018"/>
    <cellStyle name="20% - Accent3 6 10 2" xfId="13055"/>
    <cellStyle name="20% - Accent3 6 10 3" xfId="20092"/>
    <cellStyle name="20% - Accent3 6 11" xfId="7191"/>
    <cellStyle name="20% - Accent3 6 12" xfId="14228"/>
    <cellStyle name="20% - Accent3 6 2" xfId="302"/>
    <cellStyle name="20% - Accent3 6 2 10" xfId="7283"/>
    <cellStyle name="20% - Accent3 6 2 11" xfId="14320"/>
    <cellStyle name="20% - Accent3 6 2 2" xfId="414"/>
    <cellStyle name="20% - Accent3 6 2 2 2" xfId="990"/>
    <cellStyle name="20% - Accent3 6 2 2 2 2" xfId="2105"/>
    <cellStyle name="20% - Accent3 6 2 2 2 2 2" xfId="9143"/>
    <cellStyle name="20% - Accent3 6 2 2 2 2 3" xfId="16180"/>
    <cellStyle name="20% - Accent3 6 2 2 2 3" xfId="3278"/>
    <cellStyle name="20% - Accent3 6 2 2 2 3 2" xfId="10316"/>
    <cellStyle name="20% - Accent3 6 2 2 2 3 3" xfId="17353"/>
    <cellStyle name="20% - Accent3 6 2 2 2 4" xfId="4452"/>
    <cellStyle name="20% - Accent3 6 2 2 2 4 2" xfId="11489"/>
    <cellStyle name="20% - Accent3 6 2 2 2 4 3" xfId="18526"/>
    <cellStyle name="20% - Accent3 6 2 2 2 5" xfId="5625"/>
    <cellStyle name="20% - Accent3 6 2 2 2 5 2" xfId="12662"/>
    <cellStyle name="20% - Accent3 6 2 2 2 5 3" xfId="19699"/>
    <cellStyle name="20% - Accent3 6 2 2 2 6" xfId="6798"/>
    <cellStyle name="20% - Accent3 6 2 2 2 6 2" xfId="13835"/>
    <cellStyle name="20% - Accent3 6 2 2 2 6 3" xfId="20872"/>
    <cellStyle name="20% - Accent3 6 2 2 2 7" xfId="7971"/>
    <cellStyle name="20% - Accent3 6 2 2 2 8" xfId="15008"/>
    <cellStyle name="20% - Accent3 6 2 2 3" xfId="1529"/>
    <cellStyle name="20% - Accent3 6 2 2 3 2" xfId="8567"/>
    <cellStyle name="20% - Accent3 6 2 2 3 3" xfId="15604"/>
    <cellStyle name="20% - Accent3 6 2 2 4" xfId="2702"/>
    <cellStyle name="20% - Accent3 6 2 2 4 2" xfId="9740"/>
    <cellStyle name="20% - Accent3 6 2 2 4 3" xfId="16777"/>
    <cellStyle name="20% - Accent3 6 2 2 5" xfId="3876"/>
    <cellStyle name="20% - Accent3 6 2 2 5 2" xfId="10913"/>
    <cellStyle name="20% - Accent3 6 2 2 5 3" xfId="17950"/>
    <cellStyle name="20% - Accent3 6 2 2 6" xfId="5049"/>
    <cellStyle name="20% - Accent3 6 2 2 6 2" xfId="12086"/>
    <cellStyle name="20% - Accent3 6 2 2 6 3" xfId="19123"/>
    <cellStyle name="20% - Accent3 6 2 2 7" xfId="6222"/>
    <cellStyle name="20% - Accent3 6 2 2 7 2" xfId="13259"/>
    <cellStyle name="20% - Accent3 6 2 2 7 3" xfId="20296"/>
    <cellStyle name="20% - Accent3 6 2 2 8" xfId="7395"/>
    <cellStyle name="20% - Accent3 6 2 2 9" xfId="14432"/>
    <cellStyle name="20% - Accent3 6 2 3" xfId="606"/>
    <cellStyle name="20% - Accent3 6 2 3 2" xfId="1182"/>
    <cellStyle name="20% - Accent3 6 2 3 2 2" xfId="2297"/>
    <cellStyle name="20% - Accent3 6 2 3 2 2 2" xfId="9335"/>
    <cellStyle name="20% - Accent3 6 2 3 2 2 3" xfId="16372"/>
    <cellStyle name="20% - Accent3 6 2 3 2 3" xfId="3470"/>
    <cellStyle name="20% - Accent3 6 2 3 2 3 2" xfId="10508"/>
    <cellStyle name="20% - Accent3 6 2 3 2 3 3" xfId="17545"/>
    <cellStyle name="20% - Accent3 6 2 3 2 4" xfId="4644"/>
    <cellStyle name="20% - Accent3 6 2 3 2 4 2" xfId="11681"/>
    <cellStyle name="20% - Accent3 6 2 3 2 4 3" xfId="18718"/>
    <cellStyle name="20% - Accent3 6 2 3 2 5" xfId="5817"/>
    <cellStyle name="20% - Accent3 6 2 3 2 5 2" xfId="12854"/>
    <cellStyle name="20% - Accent3 6 2 3 2 5 3" xfId="19891"/>
    <cellStyle name="20% - Accent3 6 2 3 2 6" xfId="6990"/>
    <cellStyle name="20% - Accent3 6 2 3 2 6 2" xfId="14027"/>
    <cellStyle name="20% - Accent3 6 2 3 2 6 3" xfId="21064"/>
    <cellStyle name="20% - Accent3 6 2 3 2 7" xfId="8163"/>
    <cellStyle name="20% - Accent3 6 2 3 2 8" xfId="15200"/>
    <cellStyle name="20% - Accent3 6 2 3 3" xfId="1721"/>
    <cellStyle name="20% - Accent3 6 2 3 3 2" xfId="8759"/>
    <cellStyle name="20% - Accent3 6 2 3 3 3" xfId="15796"/>
    <cellStyle name="20% - Accent3 6 2 3 4" xfId="2894"/>
    <cellStyle name="20% - Accent3 6 2 3 4 2" xfId="9932"/>
    <cellStyle name="20% - Accent3 6 2 3 4 3" xfId="16969"/>
    <cellStyle name="20% - Accent3 6 2 3 5" xfId="4068"/>
    <cellStyle name="20% - Accent3 6 2 3 5 2" xfId="11105"/>
    <cellStyle name="20% - Accent3 6 2 3 5 3" xfId="18142"/>
    <cellStyle name="20% - Accent3 6 2 3 6" xfId="5241"/>
    <cellStyle name="20% - Accent3 6 2 3 6 2" xfId="12278"/>
    <cellStyle name="20% - Accent3 6 2 3 6 3" xfId="19315"/>
    <cellStyle name="20% - Accent3 6 2 3 7" xfId="6414"/>
    <cellStyle name="20% - Accent3 6 2 3 7 2" xfId="13451"/>
    <cellStyle name="20% - Accent3 6 2 3 7 3" xfId="20488"/>
    <cellStyle name="20% - Accent3 6 2 3 8" xfId="7587"/>
    <cellStyle name="20% - Accent3 6 2 3 9" xfId="14624"/>
    <cellStyle name="20% - Accent3 6 2 4" xfId="878"/>
    <cellStyle name="20% - Accent3 6 2 4 2" xfId="1993"/>
    <cellStyle name="20% - Accent3 6 2 4 2 2" xfId="9031"/>
    <cellStyle name="20% - Accent3 6 2 4 2 3" xfId="16068"/>
    <cellStyle name="20% - Accent3 6 2 4 3" xfId="3166"/>
    <cellStyle name="20% - Accent3 6 2 4 3 2" xfId="10204"/>
    <cellStyle name="20% - Accent3 6 2 4 3 3" xfId="17241"/>
    <cellStyle name="20% - Accent3 6 2 4 4" xfId="4340"/>
    <cellStyle name="20% - Accent3 6 2 4 4 2" xfId="11377"/>
    <cellStyle name="20% - Accent3 6 2 4 4 3" xfId="18414"/>
    <cellStyle name="20% - Accent3 6 2 4 5" xfId="5513"/>
    <cellStyle name="20% - Accent3 6 2 4 5 2" xfId="12550"/>
    <cellStyle name="20% - Accent3 6 2 4 5 3" xfId="19587"/>
    <cellStyle name="20% - Accent3 6 2 4 6" xfId="6686"/>
    <cellStyle name="20% - Accent3 6 2 4 6 2" xfId="13723"/>
    <cellStyle name="20% - Accent3 6 2 4 6 3" xfId="20760"/>
    <cellStyle name="20% - Accent3 6 2 4 7" xfId="7859"/>
    <cellStyle name="20% - Accent3 6 2 4 8" xfId="14896"/>
    <cellStyle name="20% - Accent3 6 2 5" xfId="1417"/>
    <cellStyle name="20% - Accent3 6 2 5 2" xfId="8455"/>
    <cellStyle name="20% - Accent3 6 2 5 3" xfId="15492"/>
    <cellStyle name="20% - Accent3 6 2 6" xfId="2590"/>
    <cellStyle name="20% - Accent3 6 2 6 2" xfId="9628"/>
    <cellStyle name="20% - Accent3 6 2 6 3" xfId="16665"/>
    <cellStyle name="20% - Accent3 6 2 7" xfId="3764"/>
    <cellStyle name="20% - Accent3 6 2 7 2" xfId="10801"/>
    <cellStyle name="20% - Accent3 6 2 7 3" xfId="17838"/>
    <cellStyle name="20% - Accent3 6 2 8" xfId="4937"/>
    <cellStyle name="20% - Accent3 6 2 8 2" xfId="11974"/>
    <cellStyle name="20% - Accent3 6 2 8 3" xfId="19011"/>
    <cellStyle name="20% - Accent3 6 2 9" xfId="6110"/>
    <cellStyle name="20% - Accent3 6 2 9 2" xfId="13147"/>
    <cellStyle name="20% - Accent3 6 2 9 3" xfId="20184"/>
    <cellStyle name="20% - Accent3 6 3" xfId="413"/>
    <cellStyle name="20% - Accent3 6 3 2" xfId="989"/>
    <cellStyle name="20% - Accent3 6 3 2 2" xfId="2104"/>
    <cellStyle name="20% - Accent3 6 3 2 2 2" xfId="9142"/>
    <cellStyle name="20% - Accent3 6 3 2 2 3" xfId="16179"/>
    <cellStyle name="20% - Accent3 6 3 2 3" xfId="3277"/>
    <cellStyle name="20% - Accent3 6 3 2 3 2" xfId="10315"/>
    <cellStyle name="20% - Accent3 6 3 2 3 3" xfId="17352"/>
    <cellStyle name="20% - Accent3 6 3 2 4" xfId="4451"/>
    <cellStyle name="20% - Accent3 6 3 2 4 2" xfId="11488"/>
    <cellStyle name="20% - Accent3 6 3 2 4 3" xfId="18525"/>
    <cellStyle name="20% - Accent3 6 3 2 5" xfId="5624"/>
    <cellStyle name="20% - Accent3 6 3 2 5 2" xfId="12661"/>
    <cellStyle name="20% - Accent3 6 3 2 5 3" xfId="19698"/>
    <cellStyle name="20% - Accent3 6 3 2 6" xfId="6797"/>
    <cellStyle name="20% - Accent3 6 3 2 6 2" xfId="13834"/>
    <cellStyle name="20% - Accent3 6 3 2 6 3" xfId="20871"/>
    <cellStyle name="20% - Accent3 6 3 2 7" xfId="7970"/>
    <cellStyle name="20% - Accent3 6 3 2 8" xfId="15007"/>
    <cellStyle name="20% - Accent3 6 3 3" xfId="1528"/>
    <cellStyle name="20% - Accent3 6 3 3 2" xfId="8566"/>
    <cellStyle name="20% - Accent3 6 3 3 3" xfId="15603"/>
    <cellStyle name="20% - Accent3 6 3 4" xfId="2701"/>
    <cellStyle name="20% - Accent3 6 3 4 2" xfId="9739"/>
    <cellStyle name="20% - Accent3 6 3 4 3" xfId="16776"/>
    <cellStyle name="20% - Accent3 6 3 5" xfId="3875"/>
    <cellStyle name="20% - Accent3 6 3 5 2" xfId="10912"/>
    <cellStyle name="20% - Accent3 6 3 5 3" xfId="17949"/>
    <cellStyle name="20% - Accent3 6 3 6" xfId="5048"/>
    <cellStyle name="20% - Accent3 6 3 6 2" xfId="12085"/>
    <cellStyle name="20% - Accent3 6 3 6 3" xfId="19122"/>
    <cellStyle name="20% - Accent3 6 3 7" xfId="6221"/>
    <cellStyle name="20% - Accent3 6 3 7 2" xfId="13258"/>
    <cellStyle name="20% - Accent3 6 3 7 3" xfId="20295"/>
    <cellStyle name="20% - Accent3 6 3 8" xfId="7394"/>
    <cellStyle name="20% - Accent3 6 3 9" xfId="14431"/>
    <cellStyle name="20% - Accent3 6 4" xfId="605"/>
    <cellStyle name="20% - Accent3 6 4 2" xfId="1181"/>
    <cellStyle name="20% - Accent3 6 4 2 2" xfId="2296"/>
    <cellStyle name="20% - Accent3 6 4 2 2 2" xfId="9334"/>
    <cellStyle name="20% - Accent3 6 4 2 2 3" xfId="16371"/>
    <cellStyle name="20% - Accent3 6 4 2 3" xfId="3469"/>
    <cellStyle name="20% - Accent3 6 4 2 3 2" xfId="10507"/>
    <cellStyle name="20% - Accent3 6 4 2 3 3" xfId="17544"/>
    <cellStyle name="20% - Accent3 6 4 2 4" xfId="4643"/>
    <cellStyle name="20% - Accent3 6 4 2 4 2" xfId="11680"/>
    <cellStyle name="20% - Accent3 6 4 2 4 3" xfId="18717"/>
    <cellStyle name="20% - Accent3 6 4 2 5" xfId="5816"/>
    <cellStyle name="20% - Accent3 6 4 2 5 2" xfId="12853"/>
    <cellStyle name="20% - Accent3 6 4 2 5 3" xfId="19890"/>
    <cellStyle name="20% - Accent3 6 4 2 6" xfId="6989"/>
    <cellStyle name="20% - Accent3 6 4 2 6 2" xfId="14026"/>
    <cellStyle name="20% - Accent3 6 4 2 6 3" xfId="21063"/>
    <cellStyle name="20% - Accent3 6 4 2 7" xfId="8162"/>
    <cellStyle name="20% - Accent3 6 4 2 8" xfId="15199"/>
    <cellStyle name="20% - Accent3 6 4 3" xfId="1720"/>
    <cellStyle name="20% - Accent3 6 4 3 2" xfId="8758"/>
    <cellStyle name="20% - Accent3 6 4 3 3" xfId="15795"/>
    <cellStyle name="20% - Accent3 6 4 4" xfId="2893"/>
    <cellStyle name="20% - Accent3 6 4 4 2" xfId="9931"/>
    <cellStyle name="20% - Accent3 6 4 4 3" xfId="16968"/>
    <cellStyle name="20% - Accent3 6 4 5" xfId="4067"/>
    <cellStyle name="20% - Accent3 6 4 5 2" xfId="11104"/>
    <cellStyle name="20% - Accent3 6 4 5 3" xfId="18141"/>
    <cellStyle name="20% - Accent3 6 4 6" xfId="5240"/>
    <cellStyle name="20% - Accent3 6 4 6 2" xfId="12277"/>
    <cellStyle name="20% - Accent3 6 4 6 3" xfId="19314"/>
    <cellStyle name="20% - Accent3 6 4 7" xfId="6413"/>
    <cellStyle name="20% - Accent3 6 4 7 2" xfId="13450"/>
    <cellStyle name="20% - Accent3 6 4 7 3" xfId="20487"/>
    <cellStyle name="20% - Accent3 6 4 8" xfId="7586"/>
    <cellStyle name="20% - Accent3 6 4 9" xfId="14623"/>
    <cellStyle name="20% - Accent3 6 5" xfId="782"/>
    <cellStyle name="20% - Accent3 6 5 2" xfId="1897"/>
    <cellStyle name="20% - Accent3 6 5 2 2" xfId="8935"/>
    <cellStyle name="20% - Accent3 6 5 2 3" xfId="15972"/>
    <cellStyle name="20% - Accent3 6 5 3" xfId="3070"/>
    <cellStyle name="20% - Accent3 6 5 3 2" xfId="10108"/>
    <cellStyle name="20% - Accent3 6 5 3 3" xfId="17145"/>
    <cellStyle name="20% - Accent3 6 5 4" xfId="4244"/>
    <cellStyle name="20% - Accent3 6 5 4 2" xfId="11281"/>
    <cellStyle name="20% - Accent3 6 5 4 3" xfId="18318"/>
    <cellStyle name="20% - Accent3 6 5 5" xfId="5417"/>
    <cellStyle name="20% - Accent3 6 5 5 2" xfId="12454"/>
    <cellStyle name="20% - Accent3 6 5 5 3" xfId="19491"/>
    <cellStyle name="20% - Accent3 6 5 6" xfId="6590"/>
    <cellStyle name="20% - Accent3 6 5 6 2" xfId="13627"/>
    <cellStyle name="20% - Accent3 6 5 6 3" xfId="20664"/>
    <cellStyle name="20% - Accent3 6 5 7" xfId="7763"/>
    <cellStyle name="20% - Accent3 6 5 8" xfId="14800"/>
    <cellStyle name="20% - Accent3 6 6" xfId="215"/>
    <cellStyle name="20% - Accent3 6 6 2" xfId="8364"/>
    <cellStyle name="20% - Accent3 6 6 3" xfId="15401"/>
    <cellStyle name="20% - Accent3 6 7" xfId="2498"/>
    <cellStyle name="20% - Accent3 6 7 2" xfId="9536"/>
    <cellStyle name="20% - Accent3 6 7 3" xfId="16573"/>
    <cellStyle name="20% - Accent3 6 8" xfId="3672"/>
    <cellStyle name="20% - Accent3 6 8 2" xfId="10709"/>
    <cellStyle name="20% - Accent3 6 8 3" xfId="17746"/>
    <cellStyle name="20% - Accent3 6 9" xfId="4845"/>
    <cellStyle name="20% - Accent3 6 9 2" xfId="11882"/>
    <cellStyle name="20% - Accent3 6 9 3" xfId="18919"/>
    <cellStyle name="20% - Accent3 7" xfId="168"/>
    <cellStyle name="20% - Accent3 7 10" xfId="6017"/>
    <cellStyle name="20% - Accent3 7 10 2" xfId="13054"/>
    <cellStyle name="20% - Accent3 7 10 3" xfId="20091"/>
    <cellStyle name="20% - Accent3 7 11" xfId="7190"/>
    <cellStyle name="20% - Accent3 7 12" xfId="14227"/>
    <cellStyle name="20% - Accent3 7 2" xfId="303"/>
    <cellStyle name="20% - Accent3 7 2 10" xfId="7284"/>
    <cellStyle name="20% - Accent3 7 2 11" xfId="14321"/>
    <cellStyle name="20% - Accent3 7 2 2" xfId="416"/>
    <cellStyle name="20% - Accent3 7 2 2 2" xfId="992"/>
    <cellStyle name="20% - Accent3 7 2 2 2 2" xfId="2107"/>
    <cellStyle name="20% - Accent3 7 2 2 2 2 2" xfId="9145"/>
    <cellStyle name="20% - Accent3 7 2 2 2 2 3" xfId="16182"/>
    <cellStyle name="20% - Accent3 7 2 2 2 3" xfId="3280"/>
    <cellStyle name="20% - Accent3 7 2 2 2 3 2" xfId="10318"/>
    <cellStyle name="20% - Accent3 7 2 2 2 3 3" xfId="17355"/>
    <cellStyle name="20% - Accent3 7 2 2 2 4" xfId="4454"/>
    <cellStyle name="20% - Accent3 7 2 2 2 4 2" xfId="11491"/>
    <cellStyle name="20% - Accent3 7 2 2 2 4 3" xfId="18528"/>
    <cellStyle name="20% - Accent3 7 2 2 2 5" xfId="5627"/>
    <cellStyle name="20% - Accent3 7 2 2 2 5 2" xfId="12664"/>
    <cellStyle name="20% - Accent3 7 2 2 2 5 3" xfId="19701"/>
    <cellStyle name="20% - Accent3 7 2 2 2 6" xfId="6800"/>
    <cellStyle name="20% - Accent3 7 2 2 2 6 2" xfId="13837"/>
    <cellStyle name="20% - Accent3 7 2 2 2 6 3" xfId="20874"/>
    <cellStyle name="20% - Accent3 7 2 2 2 7" xfId="7973"/>
    <cellStyle name="20% - Accent3 7 2 2 2 8" xfId="15010"/>
    <cellStyle name="20% - Accent3 7 2 2 3" xfId="1531"/>
    <cellStyle name="20% - Accent3 7 2 2 3 2" xfId="8569"/>
    <cellStyle name="20% - Accent3 7 2 2 3 3" xfId="15606"/>
    <cellStyle name="20% - Accent3 7 2 2 4" xfId="2704"/>
    <cellStyle name="20% - Accent3 7 2 2 4 2" xfId="9742"/>
    <cellStyle name="20% - Accent3 7 2 2 4 3" xfId="16779"/>
    <cellStyle name="20% - Accent3 7 2 2 5" xfId="3878"/>
    <cellStyle name="20% - Accent3 7 2 2 5 2" xfId="10915"/>
    <cellStyle name="20% - Accent3 7 2 2 5 3" xfId="17952"/>
    <cellStyle name="20% - Accent3 7 2 2 6" xfId="5051"/>
    <cellStyle name="20% - Accent3 7 2 2 6 2" xfId="12088"/>
    <cellStyle name="20% - Accent3 7 2 2 6 3" xfId="19125"/>
    <cellStyle name="20% - Accent3 7 2 2 7" xfId="6224"/>
    <cellStyle name="20% - Accent3 7 2 2 7 2" xfId="13261"/>
    <cellStyle name="20% - Accent3 7 2 2 7 3" xfId="20298"/>
    <cellStyle name="20% - Accent3 7 2 2 8" xfId="7397"/>
    <cellStyle name="20% - Accent3 7 2 2 9" xfId="14434"/>
    <cellStyle name="20% - Accent3 7 2 3" xfId="608"/>
    <cellStyle name="20% - Accent3 7 2 3 2" xfId="1184"/>
    <cellStyle name="20% - Accent3 7 2 3 2 2" xfId="2299"/>
    <cellStyle name="20% - Accent3 7 2 3 2 2 2" xfId="9337"/>
    <cellStyle name="20% - Accent3 7 2 3 2 2 3" xfId="16374"/>
    <cellStyle name="20% - Accent3 7 2 3 2 3" xfId="3472"/>
    <cellStyle name="20% - Accent3 7 2 3 2 3 2" xfId="10510"/>
    <cellStyle name="20% - Accent3 7 2 3 2 3 3" xfId="17547"/>
    <cellStyle name="20% - Accent3 7 2 3 2 4" xfId="4646"/>
    <cellStyle name="20% - Accent3 7 2 3 2 4 2" xfId="11683"/>
    <cellStyle name="20% - Accent3 7 2 3 2 4 3" xfId="18720"/>
    <cellStyle name="20% - Accent3 7 2 3 2 5" xfId="5819"/>
    <cellStyle name="20% - Accent3 7 2 3 2 5 2" xfId="12856"/>
    <cellStyle name="20% - Accent3 7 2 3 2 5 3" xfId="19893"/>
    <cellStyle name="20% - Accent3 7 2 3 2 6" xfId="6992"/>
    <cellStyle name="20% - Accent3 7 2 3 2 6 2" xfId="14029"/>
    <cellStyle name="20% - Accent3 7 2 3 2 6 3" xfId="21066"/>
    <cellStyle name="20% - Accent3 7 2 3 2 7" xfId="8165"/>
    <cellStyle name="20% - Accent3 7 2 3 2 8" xfId="15202"/>
    <cellStyle name="20% - Accent3 7 2 3 3" xfId="1723"/>
    <cellStyle name="20% - Accent3 7 2 3 3 2" xfId="8761"/>
    <cellStyle name="20% - Accent3 7 2 3 3 3" xfId="15798"/>
    <cellStyle name="20% - Accent3 7 2 3 4" xfId="2896"/>
    <cellStyle name="20% - Accent3 7 2 3 4 2" xfId="9934"/>
    <cellStyle name="20% - Accent3 7 2 3 4 3" xfId="16971"/>
    <cellStyle name="20% - Accent3 7 2 3 5" xfId="4070"/>
    <cellStyle name="20% - Accent3 7 2 3 5 2" xfId="11107"/>
    <cellStyle name="20% - Accent3 7 2 3 5 3" xfId="18144"/>
    <cellStyle name="20% - Accent3 7 2 3 6" xfId="5243"/>
    <cellStyle name="20% - Accent3 7 2 3 6 2" xfId="12280"/>
    <cellStyle name="20% - Accent3 7 2 3 6 3" xfId="19317"/>
    <cellStyle name="20% - Accent3 7 2 3 7" xfId="6416"/>
    <cellStyle name="20% - Accent3 7 2 3 7 2" xfId="13453"/>
    <cellStyle name="20% - Accent3 7 2 3 7 3" xfId="20490"/>
    <cellStyle name="20% - Accent3 7 2 3 8" xfId="7589"/>
    <cellStyle name="20% - Accent3 7 2 3 9" xfId="14626"/>
    <cellStyle name="20% - Accent3 7 2 4" xfId="879"/>
    <cellStyle name="20% - Accent3 7 2 4 2" xfId="1994"/>
    <cellStyle name="20% - Accent3 7 2 4 2 2" xfId="9032"/>
    <cellStyle name="20% - Accent3 7 2 4 2 3" xfId="16069"/>
    <cellStyle name="20% - Accent3 7 2 4 3" xfId="3167"/>
    <cellStyle name="20% - Accent3 7 2 4 3 2" xfId="10205"/>
    <cellStyle name="20% - Accent3 7 2 4 3 3" xfId="17242"/>
    <cellStyle name="20% - Accent3 7 2 4 4" xfId="4341"/>
    <cellStyle name="20% - Accent3 7 2 4 4 2" xfId="11378"/>
    <cellStyle name="20% - Accent3 7 2 4 4 3" xfId="18415"/>
    <cellStyle name="20% - Accent3 7 2 4 5" xfId="5514"/>
    <cellStyle name="20% - Accent3 7 2 4 5 2" xfId="12551"/>
    <cellStyle name="20% - Accent3 7 2 4 5 3" xfId="19588"/>
    <cellStyle name="20% - Accent3 7 2 4 6" xfId="6687"/>
    <cellStyle name="20% - Accent3 7 2 4 6 2" xfId="13724"/>
    <cellStyle name="20% - Accent3 7 2 4 6 3" xfId="20761"/>
    <cellStyle name="20% - Accent3 7 2 4 7" xfId="7860"/>
    <cellStyle name="20% - Accent3 7 2 4 8" xfId="14897"/>
    <cellStyle name="20% - Accent3 7 2 5" xfId="1418"/>
    <cellStyle name="20% - Accent3 7 2 5 2" xfId="8456"/>
    <cellStyle name="20% - Accent3 7 2 5 3" xfId="15493"/>
    <cellStyle name="20% - Accent3 7 2 6" xfId="2591"/>
    <cellStyle name="20% - Accent3 7 2 6 2" xfId="9629"/>
    <cellStyle name="20% - Accent3 7 2 6 3" xfId="16666"/>
    <cellStyle name="20% - Accent3 7 2 7" xfId="3765"/>
    <cellStyle name="20% - Accent3 7 2 7 2" xfId="10802"/>
    <cellStyle name="20% - Accent3 7 2 7 3" xfId="17839"/>
    <cellStyle name="20% - Accent3 7 2 8" xfId="4938"/>
    <cellStyle name="20% - Accent3 7 2 8 2" xfId="11975"/>
    <cellStyle name="20% - Accent3 7 2 8 3" xfId="19012"/>
    <cellStyle name="20% - Accent3 7 2 9" xfId="6111"/>
    <cellStyle name="20% - Accent3 7 2 9 2" xfId="13148"/>
    <cellStyle name="20% - Accent3 7 2 9 3" xfId="20185"/>
    <cellStyle name="20% - Accent3 7 3" xfId="415"/>
    <cellStyle name="20% - Accent3 7 3 2" xfId="991"/>
    <cellStyle name="20% - Accent3 7 3 2 2" xfId="2106"/>
    <cellStyle name="20% - Accent3 7 3 2 2 2" xfId="9144"/>
    <cellStyle name="20% - Accent3 7 3 2 2 3" xfId="16181"/>
    <cellStyle name="20% - Accent3 7 3 2 3" xfId="3279"/>
    <cellStyle name="20% - Accent3 7 3 2 3 2" xfId="10317"/>
    <cellStyle name="20% - Accent3 7 3 2 3 3" xfId="17354"/>
    <cellStyle name="20% - Accent3 7 3 2 4" xfId="4453"/>
    <cellStyle name="20% - Accent3 7 3 2 4 2" xfId="11490"/>
    <cellStyle name="20% - Accent3 7 3 2 4 3" xfId="18527"/>
    <cellStyle name="20% - Accent3 7 3 2 5" xfId="5626"/>
    <cellStyle name="20% - Accent3 7 3 2 5 2" xfId="12663"/>
    <cellStyle name="20% - Accent3 7 3 2 5 3" xfId="19700"/>
    <cellStyle name="20% - Accent3 7 3 2 6" xfId="6799"/>
    <cellStyle name="20% - Accent3 7 3 2 6 2" xfId="13836"/>
    <cellStyle name="20% - Accent3 7 3 2 6 3" xfId="20873"/>
    <cellStyle name="20% - Accent3 7 3 2 7" xfId="7972"/>
    <cellStyle name="20% - Accent3 7 3 2 8" xfId="15009"/>
    <cellStyle name="20% - Accent3 7 3 3" xfId="1530"/>
    <cellStyle name="20% - Accent3 7 3 3 2" xfId="8568"/>
    <cellStyle name="20% - Accent3 7 3 3 3" xfId="15605"/>
    <cellStyle name="20% - Accent3 7 3 4" xfId="2703"/>
    <cellStyle name="20% - Accent3 7 3 4 2" xfId="9741"/>
    <cellStyle name="20% - Accent3 7 3 4 3" xfId="16778"/>
    <cellStyle name="20% - Accent3 7 3 5" xfId="3877"/>
    <cellStyle name="20% - Accent3 7 3 5 2" xfId="10914"/>
    <cellStyle name="20% - Accent3 7 3 5 3" xfId="17951"/>
    <cellStyle name="20% - Accent3 7 3 6" xfId="5050"/>
    <cellStyle name="20% - Accent3 7 3 6 2" xfId="12087"/>
    <cellStyle name="20% - Accent3 7 3 6 3" xfId="19124"/>
    <cellStyle name="20% - Accent3 7 3 7" xfId="6223"/>
    <cellStyle name="20% - Accent3 7 3 7 2" xfId="13260"/>
    <cellStyle name="20% - Accent3 7 3 7 3" xfId="20297"/>
    <cellStyle name="20% - Accent3 7 3 8" xfId="7396"/>
    <cellStyle name="20% - Accent3 7 3 9" xfId="14433"/>
    <cellStyle name="20% - Accent3 7 4" xfId="607"/>
    <cellStyle name="20% - Accent3 7 4 2" xfId="1183"/>
    <cellStyle name="20% - Accent3 7 4 2 2" xfId="2298"/>
    <cellStyle name="20% - Accent3 7 4 2 2 2" xfId="9336"/>
    <cellStyle name="20% - Accent3 7 4 2 2 3" xfId="16373"/>
    <cellStyle name="20% - Accent3 7 4 2 3" xfId="3471"/>
    <cellStyle name="20% - Accent3 7 4 2 3 2" xfId="10509"/>
    <cellStyle name="20% - Accent3 7 4 2 3 3" xfId="17546"/>
    <cellStyle name="20% - Accent3 7 4 2 4" xfId="4645"/>
    <cellStyle name="20% - Accent3 7 4 2 4 2" xfId="11682"/>
    <cellStyle name="20% - Accent3 7 4 2 4 3" xfId="18719"/>
    <cellStyle name="20% - Accent3 7 4 2 5" xfId="5818"/>
    <cellStyle name="20% - Accent3 7 4 2 5 2" xfId="12855"/>
    <cellStyle name="20% - Accent3 7 4 2 5 3" xfId="19892"/>
    <cellStyle name="20% - Accent3 7 4 2 6" xfId="6991"/>
    <cellStyle name="20% - Accent3 7 4 2 6 2" xfId="14028"/>
    <cellStyle name="20% - Accent3 7 4 2 6 3" xfId="21065"/>
    <cellStyle name="20% - Accent3 7 4 2 7" xfId="8164"/>
    <cellStyle name="20% - Accent3 7 4 2 8" xfId="15201"/>
    <cellStyle name="20% - Accent3 7 4 3" xfId="1722"/>
    <cellStyle name="20% - Accent3 7 4 3 2" xfId="8760"/>
    <cellStyle name="20% - Accent3 7 4 3 3" xfId="15797"/>
    <cellStyle name="20% - Accent3 7 4 4" xfId="2895"/>
    <cellStyle name="20% - Accent3 7 4 4 2" xfId="9933"/>
    <cellStyle name="20% - Accent3 7 4 4 3" xfId="16970"/>
    <cellStyle name="20% - Accent3 7 4 5" xfId="4069"/>
    <cellStyle name="20% - Accent3 7 4 5 2" xfId="11106"/>
    <cellStyle name="20% - Accent3 7 4 5 3" xfId="18143"/>
    <cellStyle name="20% - Accent3 7 4 6" xfId="5242"/>
    <cellStyle name="20% - Accent3 7 4 6 2" xfId="12279"/>
    <cellStyle name="20% - Accent3 7 4 6 3" xfId="19316"/>
    <cellStyle name="20% - Accent3 7 4 7" xfId="6415"/>
    <cellStyle name="20% - Accent3 7 4 7 2" xfId="13452"/>
    <cellStyle name="20% - Accent3 7 4 7 3" xfId="20489"/>
    <cellStyle name="20% - Accent3 7 4 8" xfId="7588"/>
    <cellStyle name="20% - Accent3 7 4 9" xfId="14625"/>
    <cellStyle name="20% - Accent3 7 5" xfId="783"/>
    <cellStyle name="20% - Accent3 7 5 2" xfId="1898"/>
    <cellStyle name="20% - Accent3 7 5 2 2" xfId="8936"/>
    <cellStyle name="20% - Accent3 7 5 2 3" xfId="15973"/>
    <cellStyle name="20% - Accent3 7 5 3" xfId="3071"/>
    <cellStyle name="20% - Accent3 7 5 3 2" xfId="10109"/>
    <cellStyle name="20% - Accent3 7 5 3 3" xfId="17146"/>
    <cellStyle name="20% - Accent3 7 5 4" xfId="4245"/>
    <cellStyle name="20% - Accent3 7 5 4 2" xfId="11282"/>
    <cellStyle name="20% - Accent3 7 5 4 3" xfId="18319"/>
    <cellStyle name="20% - Accent3 7 5 5" xfId="5418"/>
    <cellStyle name="20% - Accent3 7 5 5 2" xfId="12455"/>
    <cellStyle name="20% - Accent3 7 5 5 3" xfId="19492"/>
    <cellStyle name="20% - Accent3 7 5 6" xfId="6591"/>
    <cellStyle name="20% - Accent3 7 5 6 2" xfId="13628"/>
    <cellStyle name="20% - Accent3 7 5 6 3" xfId="20665"/>
    <cellStyle name="20% - Accent3 7 5 7" xfId="7764"/>
    <cellStyle name="20% - Accent3 7 5 8" xfId="14801"/>
    <cellStyle name="20% - Accent3 7 6" xfId="216"/>
    <cellStyle name="20% - Accent3 7 6 2" xfId="8363"/>
    <cellStyle name="20% - Accent3 7 6 3" xfId="15400"/>
    <cellStyle name="20% - Accent3 7 7" xfId="2497"/>
    <cellStyle name="20% - Accent3 7 7 2" xfId="9535"/>
    <cellStyle name="20% - Accent3 7 7 3" xfId="16572"/>
    <cellStyle name="20% - Accent3 7 8" xfId="3671"/>
    <cellStyle name="20% - Accent3 7 8 2" xfId="10708"/>
    <cellStyle name="20% - Accent3 7 8 3" xfId="17745"/>
    <cellStyle name="20% - Accent3 7 9" xfId="4844"/>
    <cellStyle name="20% - Accent3 7 9 2" xfId="11881"/>
    <cellStyle name="20% - Accent3 7 9 3" xfId="18918"/>
    <cellStyle name="20% - Accent3 8" xfId="298"/>
    <cellStyle name="20% - Accent3 8 10" xfId="7279"/>
    <cellStyle name="20% - Accent3 8 11" xfId="14316"/>
    <cellStyle name="20% - Accent3 8 2" xfId="417"/>
    <cellStyle name="20% - Accent3 8 2 2" xfId="993"/>
    <cellStyle name="20% - Accent3 8 2 2 2" xfId="2108"/>
    <cellStyle name="20% - Accent3 8 2 2 2 2" xfId="9146"/>
    <cellStyle name="20% - Accent3 8 2 2 2 3" xfId="16183"/>
    <cellStyle name="20% - Accent3 8 2 2 3" xfId="3281"/>
    <cellStyle name="20% - Accent3 8 2 2 3 2" xfId="10319"/>
    <cellStyle name="20% - Accent3 8 2 2 3 3" xfId="17356"/>
    <cellStyle name="20% - Accent3 8 2 2 4" xfId="4455"/>
    <cellStyle name="20% - Accent3 8 2 2 4 2" xfId="11492"/>
    <cellStyle name="20% - Accent3 8 2 2 4 3" xfId="18529"/>
    <cellStyle name="20% - Accent3 8 2 2 5" xfId="5628"/>
    <cellStyle name="20% - Accent3 8 2 2 5 2" xfId="12665"/>
    <cellStyle name="20% - Accent3 8 2 2 5 3" xfId="19702"/>
    <cellStyle name="20% - Accent3 8 2 2 6" xfId="6801"/>
    <cellStyle name="20% - Accent3 8 2 2 6 2" xfId="13838"/>
    <cellStyle name="20% - Accent3 8 2 2 6 3" xfId="20875"/>
    <cellStyle name="20% - Accent3 8 2 2 7" xfId="7974"/>
    <cellStyle name="20% - Accent3 8 2 2 8" xfId="15011"/>
    <cellStyle name="20% - Accent3 8 2 3" xfId="1532"/>
    <cellStyle name="20% - Accent3 8 2 3 2" xfId="8570"/>
    <cellStyle name="20% - Accent3 8 2 3 3" xfId="15607"/>
    <cellStyle name="20% - Accent3 8 2 4" xfId="2705"/>
    <cellStyle name="20% - Accent3 8 2 4 2" xfId="9743"/>
    <cellStyle name="20% - Accent3 8 2 4 3" xfId="16780"/>
    <cellStyle name="20% - Accent3 8 2 5" xfId="3879"/>
    <cellStyle name="20% - Accent3 8 2 5 2" xfId="10916"/>
    <cellStyle name="20% - Accent3 8 2 5 3" xfId="17953"/>
    <cellStyle name="20% - Accent3 8 2 6" xfId="5052"/>
    <cellStyle name="20% - Accent3 8 2 6 2" xfId="12089"/>
    <cellStyle name="20% - Accent3 8 2 6 3" xfId="19126"/>
    <cellStyle name="20% - Accent3 8 2 7" xfId="6225"/>
    <cellStyle name="20% - Accent3 8 2 7 2" xfId="13262"/>
    <cellStyle name="20% - Accent3 8 2 7 3" xfId="20299"/>
    <cellStyle name="20% - Accent3 8 2 8" xfId="7398"/>
    <cellStyle name="20% - Accent3 8 2 9" xfId="14435"/>
    <cellStyle name="20% - Accent3 8 3" xfId="609"/>
    <cellStyle name="20% - Accent3 8 3 2" xfId="1185"/>
    <cellStyle name="20% - Accent3 8 3 2 2" xfId="2300"/>
    <cellStyle name="20% - Accent3 8 3 2 2 2" xfId="9338"/>
    <cellStyle name="20% - Accent3 8 3 2 2 3" xfId="16375"/>
    <cellStyle name="20% - Accent3 8 3 2 3" xfId="3473"/>
    <cellStyle name="20% - Accent3 8 3 2 3 2" xfId="10511"/>
    <cellStyle name="20% - Accent3 8 3 2 3 3" xfId="17548"/>
    <cellStyle name="20% - Accent3 8 3 2 4" xfId="4647"/>
    <cellStyle name="20% - Accent3 8 3 2 4 2" xfId="11684"/>
    <cellStyle name="20% - Accent3 8 3 2 4 3" xfId="18721"/>
    <cellStyle name="20% - Accent3 8 3 2 5" xfId="5820"/>
    <cellStyle name="20% - Accent3 8 3 2 5 2" xfId="12857"/>
    <cellStyle name="20% - Accent3 8 3 2 5 3" xfId="19894"/>
    <cellStyle name="20% - Accent3 8 3 2 6" xfId="6993"/>
    <cellStyle name="20% - Accent3 8 3 2 6 2" xfId="14030"/>
    <cellStyle name="20% - Accent3 8 3 2 6 3" xfId="21067"/>
    <cellStyle name="20% - Accent3 8 3 2 7" xfId="8166"/>
    <cellStyle name="20% - Accent3 8 3 2 8" xfId="15203"/>
    <cellStyle name="20% - Accent3 8 3 3" xfId="1724"/>
    <cellStyle name="20% - Accent3 8 3 3 2" xfId="8762"/>
    <cellStyle name="20% - Accent3 8 3 3 3" xfId="15799"/>
    <cellStyle name="20% - Accent3 8 3 4" xfId="2897"/>
    <cellStyle name="20% - Accent3 8 3 4 2" xfId="9935"/>
    <cellStyle name="20% - Accent3 8 3 4 3" xfId="16972"/>
    <cellStyle name="20% - Accent3 8 3 5" xfId="4071"/>
    <cellStyle name="20% - Accent3 8 3 5 2" xfId="11108"/>
    <cellStyle name="20% - Accent3 8 3 5 3" xfId="18145"/>
    <cellStyle name="20% - Accent3 8 3 6" xfId="5244"/>
    <cellStyle name="20% - Accent3 8 3 6 2" xfId="12281"/>
    <cellStyle name="20% - Accent3 8 3 6 3" xfId="19318"/>
    <cellStyle name="20% - Accent3 8 3 7" xfId="6417"/>
    <cellStyle name="20% - Accent3 8 3 7 2" xfId="13454"/>
    <cellStyle name="20% - Accent3 8 3 7 3" xfId="20491"/>
    <cellStyle name="20% - Accent3 8 3 8" xfId="7590"/>
    <cellStyle name="20% - Accent3 8 3 9" xfId="14627"/>
    <cellStyle name="20% - Accent3 8 4" xfId="874"/>
    <cellStyle name="20% - Accent3 8 4 2" xfId="1989"/>
    <cellStyle name="20% - Accent3 8 4 2 2" xfId="9027"/>
    <cellStyle name="20% - Accent3 8 4 2 3" xfId="16064"/>
    <cellStyle name="20% - Accent3 8 4 3" xfId="3162"/>
    <cellStyle name="20% - Accent3 8 4 3 2" xfId="10200"/>
    <cellStyle name="20% - Accent3 8 4 3 3" xfId="17237"/>
    <cellStyle name="20% - Accent3 8 4 4" xfId="4336"/>
    <cellStyle name="20% - Accent3 8 4 4 2" xfId="11373"/>
    <cellStyle name="20% - Accent3 8 4 4 3" xfId="18410"/>
    <cellStyle name="20% - Accent3 8 4 5" xfId="5509"/>
    <cellStyle name="20% - Accent3 8 4 5 2" xfId="12546"/>
    <cellStyle name="20% - Accent3 8 4 5 3" xfId="19583"/>
    <cellStyle name="20% - Accent3 8 4 6" xfId="6682"/>
    <cellStyle name="20% - Accent3 8 4 6 2" xfId="13719"/>
    <cellStyle name="20% - Accent3 8 4 6 3" xfId="20756"/>
    <cellStyle name="20% - Accent3 8 4 7" xfId="7855"/>
    <cellStyle name="20% - Accent3 8 4 8" xfId="14892"/>
    <cellStyle name="20% - Accent3 8 5" xfId="1413"/>
    <cellStyle name="20% - Accent3 8 5 2" xfId="8451"/>
    <cellStyle name="20% - Accent3 8 5 3" xfId="15488"/>
    <cellStyle name="20% - Accent3 8 6" xfId="2586"/>
    <cellStyle name="20% - Accent3 8 6 2" xfId="9624"/>
    <cellStyle name="20% - Accent3 8 6 3" xfId="16661"/>
    <cellStyle name="20% - Accent3 8 7" xfId="3760"/>
    <cellStyle name="20% - Accent3 8 7 2" xfId="10797"/>
    <cellStyle name="20% - Accent3 8 7 3" xfId="17834"/>
    <cellStyle name="20% - Accent3 8 8" xfId="4933"/>
    <cellStyle name="20% - Accent3 8 8 2" xfId="11970"/>
    <cellStyle name="20% - Accent3 8 8 3" xfId="19007"/>
    <cellStyle name="20% - Accent3 8 9" xfId="6106"/>
    <cellStyle name="20% - Accent3 8 9 2" xfId="13143"/>
    <cellStyle name="20% - Accent3 8 9 3" xfId="20180"/>
    <cellStyle name="20% - Accent3 9" xfId="406"/>
    <cellStyle name="20% - Accent3 9 2" xfId="982"/>
    <cellStyle name="20% - Accent3 9 2 2" xfId="2097"/>
    <cellStyle name="20% - Accent3 9 2 2 2" xfId="9135"/>
    <cellStyle name="20% - Accent3 9 2 2 3" xfId="16172"/>
    <cellStyle name="20% - Accent3 9 2 3" xfId="3270"/>
    <cellStyle name="20% - Accent3 9 2 3 2" xfId="10308"/>
    <cellStyle name="20% - Accent3 9 2 3 3" xfId="17345"/>
    <cellStyle name="20% - Accent3 9 2 4" xfId="4444"/>
    <cellStyle name="20% - Accent3 9 2 4 2" xfId="11481"/>
    <cellStyle name="20% - Accent3 9 2 4 3" xfId="18518"/>
    <cellStyle name="20% - Accent3 9 2 5" xfId="5617"/>
    <cellStyle name="20% - Accent3 9 2 5 2" xfId="12654"/>
    <cellStyle name="20% - Accent3 9 2 5 3" xfId="19691"/>
    <cellStyle name="20% - Accent3 9 2 6" xfId="6790"/>
    <cellStyle name="20% - Accent3 9 2 6 2" xfId="13827"/>
    <cellStyle name="20% - Accent3 9 2 6 3" xfId="20864"/>
    <cellStyle name="20% - Accent3 9 2 7" xfId="7963"/>
    <cellStyle name="20% - Accent3 9 2 8" xfId="15000"/>
    <cellStyle name="20% - Accent3 9 3" xfId="1521"/>
    <cellStyle name="20% - Accent3 9 3 2" xfId="8559"/>
    <cellStyle name="20% - Accent3 9 3 3" xfId="15596"/>
    <cellStyle name="20% - Accent3 9 4" xfId="2694"/>
    <cellStyle name="20% - Accent3 9 4 2" xfId="9732"/>
    <cellStyle name="20% - Accent3 9 4 3" xfId="16769"/>
    <cellStyle name="20% - Accent3 9 5" xfId="3868"/>
    <cellStyle name="20% - Accent3 9 5 2" xfId="10905"/>
    <cellStyle name="20% - Accent3 9 5 3" xfId="17942"/>
    <cellStyle name="20% - Accent3 9 6" xfId="5041"/>
    <cellStyle name="20% - Accent3 9 6 2" xfId="12078"/>
    <cellStyle name="20% - Accent3 9 6 3" xfId="19115"/>
    <cellStyle name="20% - Accent3 9 7" xfId="6214"/>
    <cellStyle name="20% - Accent3 9 7 2" xfId="13251"/>
    <cellStyle name="20% - Accent3 9 7 3" xfId="20288"/>
    <cellStyle name="20% - Accent3 9 8" xfId="7387"/>
    <cellStyle name="20% - Accent3 9 9" xfId="14424"/>
    <cellStyle name="20% - Accent4" xfId="31" builtinId="42" customBuiltin="1"/>
    <cellStyle name="20% - Accent4 10" xfId="610"/>
    <cellStyle name="20% - Accent4 10 2" xfId="1186"/>
    <cellStyle name="20% - Accent4 10 2 2" xfId="2301"/>
    <cellStyle name="20% - Accent4 10 2 2 2" xfId="9339"/>
    <cellStyle name="20% - Accent4 10 2 2 3" xfId="16376"/>
    <cellStyle name="20% - Accent4 10 2 3" xfId="3474"/>
    <cellStyle name="20% - Accent4 10 2 3 2" xfId="10512"/>
    <cellStyle name="20% - Accent4 10 2 3 3" xfId="17549"/>
    <cellStyle name="20% - Accent4 10 2 4" xfId="4648"/>
    <cellStyle name="20% - Accent4 10 2 4 2" xfId="11685"/>
    <cellStyle name="20% - Accent4 10 2 4 3" xfId="18722"/>
    <cellStyle name="20% - Accent4 10 2 5" xfId="5821"/>
    <cellStyle name="20% - Accent4 10 2 5 2" xfId="12858"/>
    <cellStyle name="20% - Accent4 10 2 5 3" xfId="19895"/>
    <cellStyle name="20% - Accent4 10 2 6" xfId="6994"/>
    <cellStyle name="20% - Accent4 10 2 6 2" xfId="14031"/>
    <cellStyle name="20% - Accent4 10 2 6 3" xfId="21068"/>
    <cellStyle name="20% - Accent4 10 2 7" xfId="8167"/>
    <cellStyle name="20% - Accent4 10 2 8" xfId="15204"/>
    <cellStyle name="20% - Accent4 10 3" xfId="1725"/>
    <cellStyle name="20% - Accent4 10 3 2" xfId="8763"/>
    <cellStyle name="20% - Accent4 10 3 3" xfId="15800"/>
    <cellStyle name="20% - Accent4 10 4" xfId="2898"/>
    <cellStyle name="20% - Accent4 10 4 2" xfId="9936"/>
    <cellStyle name="20% - Accent4 10 4 3" xfId="16973"/>
    <cellStyle name="20% - Accent4 10 5" xfId="4072"/>
    <cellStyle name="20% - Accent4 10 5 2" xfId="11109"/>
    <cellStyle name="20% - Accent4 10 5 3" xfId="18146"/>
    <cellStyle name="20% - Accent4 10 6" xfId="5245"/>
    <cellStyle name="20% - Accent4 10 6 2" xfId="12282"/>
    <cellStyle name="20% - Accent4 10 6 3" xfId="19319"/>
    <cellStyle name="20% - Accent4 10 7" xfId="6418"/>
    <cellStyle name="20% - Accent4 10 7 2" xfId="13455"/>
    <cellStyle name="20% - Accent4 10 7 3" xfId="20492"/>
    <cellStyle name="20% - Accent4 10 8" xfId="7591"/>
    <cellStyle name="20% - Accent4 10 9" xfId="14628"/>
    <cellStyle name="20% - Accent4 11" xfId="784"/>
    <cellStyle name="20% - Accent4 11 2" xfId="1899"/>
    <cellStyle name="20% - Accent4 11 2 2" xfId="8937"/>
    <cellStyle name="20% - Accent4 11 2 3" xfId="15974"/>
    <cellStyle name="20% - Accent4 11 3" xfId="3072"/>
    <cellStyle name="20% - Accent4 11 3 2" xfId="10110"/>
    <cellStyle name="20% - Accent4 11 3 3" xfId="17147"/>
    <cellStyle name="20% - Accent4 11 4" xfId="4246"/>
    <cellStyle name="20% - Accent4 11 4 2" xfId="11283"/>
    <cellStyle name="20% - Accent4 11 4 3" xfId="18320"/>
    <cellStyle name="20% - Accent4 11 5" xfId="5419"/>
    <cellStyle name="20% - Accent4 11 5 2" xfId="12456"/>
    <cellStyle name="20% - Accent4 11 5 3" xfId="19493"/>
    <cellStyle name="20% - Accent4 11 6" xfId="6592"/>
    <cellStyle name="20% - Accent4 11 6 2" xfId="13629"/>
    <cellStyle name="20% - Accent4 11 6 3" xfId="20666"/>
    <cellStyle name="20% - Accent4 11 7" xfId="7765"/>
    <cellStyle name="20% - Accent4 11 8" xfId="14802"/>
    <cellStyle name="20% - Accent4 12" xfId="196"/>
    <cellStyle name="20% - Accent4 12 2" xfId="2461"/>
    <cellStyle name="20% - Accent4 12 2 2" xfId="9499"/>
    <cellStyle name="20% - Accent4 12 2 3" xfId="16536"/>
    <cellStyle name="20% - Accent4 12 3" xfId="3634"/>
    <cellStyle name="20% - Accent4 12 3 2" xfId="10672"/>
    <cellStyle name="20% - Accent4 12 3 3" xfId="17709"/>
    <cellStyle name="20% - Accent4 12 4" xfId="4808"/>
    <cellStyle name="20% - Accent4 12 4 2" xfId="11845"/>
    <cellStyle name="20% - Accent4 12 4 3" xfId="18882"/>
    <cellStyle name="20% - Accent4 12 5" xfId="5981"/>
    <cellStyle name="20% - Accent4 12 5 2" xfId="13018"/>
    <cellStyle name="20% - Accent4 12 5 3" xfId="20055"/>
    <cellStyle name="20% - Accent4 12 6" xfId="7154"/>
    <cellStyle name="20% - Accent4 12 6 2" xfId="14191"/>
    <cellStyle name="20% - Accent4 12 6 3" xfId="21228"/>
    <cellStyle name="20% - Accent4 12 7" xfId="8327"/>
    <cellStyle name="20% - Accent4 12 8" xfId="15364"/>
    <cellStyle name="20% - Accent4 12 9" xfId="1363"/>
    <cellStyle name="20% - Accent4 13" xfId="1379"/>
    <cellStyle name="20% - Accent4 13 2" xfId="8345"/>
    <cellStyle name="20% - Accent4 13 3" xfId="15382"/>
    <cellStyle name="20% - Accent4 14" xfId="2479"/>
    <cellStyle name="20% - Accent4 14 2" xfId="9517"/>
    <cellStyle name="20% - Accent4 14 3" xfId="16554"/>
    <cellStyle name="20% - Accent4 15" xfId="3653"/>
    <cellStyle name="20% - Accent4 15 2" xfId="10690"/>
    <cellStyle name="20% - Accent4 15 3" xfId="17727"/>
    <cellStyle name="20% - Accent4 16" xfId="4826"/>
    <cellStyle name="20% - Accent4 16 2" xfId="11863"/>
    <cellStyle name="20% - Accent4 16 3" xfId="18900"/>
    <cellStyle name="20% - Accent4 17" xfId="5999"/>
    <cellStyle name="20% - Accent4 17 2" xfId="13036"/>
    <cellStyle name="20% - Accent4 17 3" xfId="20073"/>
    <cellStyle name="20% - Accent4 18" xfId="7172"/>
    <cellStyle name="20% - Accent4 19" xfId="14209"/>
    <cellStyle name="20% - Accent4 2" xfId="75"/>
    <cellStyle name="20% - Accent4 2 10" xfId="1345"/>
    <cellStyle name="20% - Accent4 2 2" xfId="1347"/>
    <cellStyle name="20% - Accent4 2 3" xfId="1388"/>
    <cellStyle name="20% - Accent4 2 3 2" xfId="8355"/>
    <cellStyle name="20% - Accent4 2 3 3" xfId="15392"/>
    <cellStyle name="20% - Accent4 2 4" xfId="2489"/>
    <cellStyle name="20% - Accent4 2 4 2" xfId="9527"/>
    <cellStyle name="20% - Accent4 2 4 3" xfId="16564"/>
    <cellStyle name="20% - Accent4 2 5" xfId="3663"/>
    <cellStyle name="20% - Accent4 2 5 2" xfId="10700"/>
    <cellStyle name="20% - Accent4 2 5 3" xfId="17737"/>
    <cellStyle name="20% - Accent4 2 6" xfId="4836"/>
    <cellStyle name="20% - Accent4 2 6 2" xfId="11873"/>
    <cellStyle name="20% - Accent4 2 6 3" xfId="18910"/>
    <cellStyle name="20% - Accent4 2 7" xfId="6009"/>
    <cellStyle name="20% - Accent4 2 7 2" xfId="13046"/>
    <cellStyle name="20% - Accent4 2 7 3" xfId="20083"/>
    <cellStyle name="20% - Accent4 2 8" xfId="7182"/>
    <cellStyle name="20% - Accent4 2 9" xfId="14219"/>
    <cellStyle name="20% - Accent4 3" xfId="61"/>
    <cellStyle name="20% - Accent4 3 10" xfId="6016"/>
    <cellStyle name="20% - Accent4 3 10 2" xfId="13053"/>
    <cellStyle name="20% - Accent4 3 10 3" xfId="20090"/>
    <cellStyle name="20% - Accent4 3 11" xfId="7189"/>
    <cellStyle name="20% - Accent4 3 12" xfId="14226"/>
    <cellStyle name="20% - Accent4 3 2" xfId="305"/>
    <cellStyle name="20% - Accent4 3 2 10" xfId="7286"/>
    <cellStyle name="20% - Accent4 3 2 11" xfId="14323"/>
    <cellStyle name="20% - Accent4 3 2 2" xfId="420"/>
    <cellStyle name="20% - Accent4 3 2 2 2" xfId="996"/>
    <cellStyle name="20% - Accent4 3 2 2 2 2" xfId="2111"/>
    <cellStyle name="20% - Accent4 3 2 2 2 2 2" xfId="9149"/>
    <cellStyle name="20% - Accent4 3 2 2 2 2 3" xfId="16186"/>
    <cellStyle name="20% - Accent4 3 2 2 2 3" xfId="3284"/>
    <cellStyle name="20% - Accent4 3 2 2 2 3 2" xfId="10322"/>
    <cellStyle name="20% - Accent4 3 2 2 2 3 3" xfId="17359"/>
    <cellStyle name="20% - Accent4 3 2 2 2 4" xfId="4458"/>
    <cellStyle name="20% - Accent4 3 2 2 2 4 2" xfId="11495"/>
    <cellStyle name="20% - Accent4 3 2 2 2 4 3" xfId="18532"/>
    <cellStyle name="20% - Accent4 3 2 2 2 5" xfId="5631"/>
    <cellStyle name="20% - Accent4 3 2 2 2 5 2" xfId="12668"/>
    <cellStyle name="20% - Accent4 3 2 2 2 5 3" xfId="19705"/>
    <cellStyle name="20% - Accent4 3 2 2 2 6" xfId="6804"/>
    <cellStyle name="20% - Accent4 3 2 2 2 6 2" xfId="13841"/>
    <cellStyle name="20% - Accent4 3 2 2 2 6 3" xfId="20878"/>
    <cellStyle name="20% - Accent4 3 2 2 2 7" xfId="7977"/>
    <cellStyle name="20% - Accent4 3 2 2 2 8" xfId="15014"/>
    <cellStyle name="20% - Accent4 3 2 2 3" xfId="1535"/>
    <cellStyle name="20% - Accent4 3 2 2 3 2" xfId="8573"/>
    <cellStyle name="20% - Accent4 3 2 2 3 3" xfId="15610"/>
    <cellStyle name="20% - Accent4 3 2 2 4" xfId="2708"/>
    <cellStyle name="20% - Accent4 3 2 2 4 2" xfId="9746"/>
    <cellStyle name="20% - Accent4 3 2 2 4 3" xfId="16783"/>
    <cellStyle name="20% - Accent4 3 2 2 5" xfId="3882"/>
    <cellStyle name="20% - Accent4 3 2 2 5 2" xfId="10919"/>
    <cellStyle name="20% - Accent4 3 2 2 5 3" xfId="17956"/>
    <cellStyle name="20% - Accent4 3 2 2 6" xfId="5055"/>
    <cellStyle name="20% - Accent4 3 2 2 6 2" xfId="12092"/>
    <cellStyle name="20% - Accent4 3 2 2 6 3" xfId="19129"/>
    <cellStyle name="20% - Accent4 3 2 2 7" xfId="6228"/>
    <cellStyle name="20% - Accent4 3 2 2 7 2" xfId="13265"/>
    <cellStyle name="20% - Accent4 3 2 2 7 3" xfId="20302"/>
    <cellStyle name="20% - Accent4 3 2 2 8" xfId="7401"/>
    <cellStyle name="20% - Accent4 3 2 2 9" xfId="14438"/>
    <cellStyle name="20% - Accent4 3 2 3" xfId="612"/>
    <cellStyle name="20% - Accent4 3 2 3 2" xfId="1188"/>
    <cellStyle name="20% - Accent4 3 2 3 2 2" xfId="2303"/>
    <cellStyle name="20% - Accent4 3 2 3 2 2 2" xfId="9341"/>
    <cellStyle name="20% - Accent4 3 2 3 2 2 3" xfId="16378"/>
    <cellStyle name="20% - Accent4 3 2 3 2 3" xfId="3476"/>
    <cellStyle name="20% - Accent4 3 2 3 2 3 2" xfId="10514"/>
    <cellStyle name="20% - Accent4 3 2 3 2 3 3" xfId="17551"/>
    <cellStyle name="20% - Accent4 3 2 3 2 4" xfId="4650"/>
    <cellStyle name="20% - Accent4 3 2 3 2 4 2" xfId="11687"/>
    <cellStyle name="20% - Accent4 3 2 3 2 4 3" xfId="18724"/>
    <cellStyle name="20% - Accent4 3 2 3 2 5" xfId="5823"/>
    <cellStyle name="20% - Accent4 3 2 3 2 5 2" xfId="12860"/>
    <cellStyle name="20% - Accent4 3 2 3 2 5 3" xfId="19897"/>
    <cellStyle name="20% - Accent4 3 2 3 2 6" xfId="6996"/>
    <cellStyle name="20% - Accent4 3 2 3 2 6 2" xfId="14033"/>
    <cellStyle name="20% - Accent4 3 2 3 2 6 3" xfId="21070"/>
    <cellStyle name="20% - Accent4 3 2 3 2 7" xfId="8169"/>
    <cellStyle name="20% - Accent4 3 2 3 2 8" xfId="15206"/>
    <cellStyle name="20% - Accent4 3 2 3 3" xfId="1727"/>
    <cellStyle name="20% - Accent4 3 2 3 3 2" xfId="8765"/>
    <cellStyle name="20% - Accent4 3 2 3 3 3" xfId="15802"/>
    <cellStyle name="20% - Accent4 3 2 3 4" xfId="2900"/>
    <cellStyle name="20% - Accent4 3 2 3 4 2" xfId="9938"/>
    <cellStyle name="20% - Accent4 3 2 3 4 3" xfId="16975"/>
    <cellStyle name="20% - Accent4 3 2 3 5" xfId="4074"/>
    <cellStyle name="20% - Accent4 3 2 3 5 2" xfId="11111"/>
    <cellStyle name="20% - Accent4 3 2 3 5 3" xfId="18148"/>
    <cellStyle name="20% - Accent4 3 2 3 6" xfId="5247"/>
    <cellStyle name="20% - Accent4 3 2 3 6 2" xfId="12284"/>
    <cellStyle name="20% - Accent4 3 2 3 6 3" xfId="19321"/>
    <cellStyle name="20% - Accent4 3 2 3 7" xfId="6420"/>
    <cellStyle name="20% - Accent4 3 2 3 7 2" xfId="13457"/>
    <cellStyle name="20% - Accent4 3 2 3 7 3" xfId="20494"/>
    <cellStyle name="20% - Accent4 3 2 3 8" xfId="7593"/>
    <cellStyle name="20% - Accent4 3 2 3 9" xfId="14630"/>
    <cellStyle name="20% - Accent4 3 2 4" xfId="881"/>
    <cellStyle name="20% - Accent4 3 2 4 2" xfId="1996"/>
    <cellStyle name="20% - Accent4 3 2 4 2 2" xfId="9034"/>
    <cellStyle name="20% - Accent4 3 2 4 2 3" xfId="16071"/>
    <cellStyle name="20% - Accent4 3 2 4 3" xfId="3169"/>
    <cellStyle name="20% - Accent4 3 2 4 3 2" xfId="10207"/>
    <cellStyle name="20% - Accent4 3 2 4 3 3" xfId="17244"/>
    <cellStyle name="20% - Accent4 3 2 4 4" xfId="4343"/>
    <cellStyle name="20% - Accent4 3 2 4 4 2" xfId="11380"/>
    <cellStyle name="20% - Accent4 3 2 4 4 3" xfId="18417"/>
    <cellStyle name="20% - Accent4 3 2 4 5" xfId="5516"/>
    <cellStyle name="20% - Accent4 3 2 4 5 2" xfId="12553"/>
    <cellStyle name="20% - Accent4 3 2 4 5 3" xfId="19590"/>
    <cellStyle name="20% - Accent4 3 2 4 6" xfId="6689"/>
    <cellStyle name="20% - Accent4 3 2 4 6 2" xfId="13726"/>
    <cellStyle name="20% - Accent4 3 2 4 6 3" xfId="20763"/>
    <cellStyle name="20% - Accent4 3 2 4 7" xfId="7862"/>
    <cellStyle name="20% - Accent4 3 2 4 8" xfId="14899"/>
    <cellStyle name="20% - Accent4 3 2 5" xfId="1420"/>
    <cellStyle name="20% - Accent4 3 2 5 2" xfId="8458"/>
    <cellStyle name="20% - Accent4 3 2 5 3" xfId="15495"/>
    <cellStyle name="20% - Accent4 3 2 6" xfId="2593"/>
    <cellStyle name="20% - Accent4 3 2 6 2" xfId="9631"/>
    <cellStyle name="20% - Accent4 3 2 6 3" xfId="16668"/>
    <cellStyle name="20% - Accent4 3 2 7" xfId="3767"/>
    <cellStyle name="20% - Accent4 3 2 7 2" xfId="10804"/>
    <cellStyle name="20% - Accent4 3 2 7 3" xfId="17841"/>
    <cellStyle name="20% - Accent4 3 2 8" xfId="4940"/>
    <cellStyle name="20% - Accent4 3 2 8 2" xfId="11977"/>
    <cellStyle name="20% - Accent4 3 2 8 3" xfId="19014"/>
    <cellStyle name="20% - Accent4 3 2 9" xfId="6113"/>
    <cellStyle name="20% - Accent4 3 2 9 2" xfId="13150"/>
    <cellStyle name="20% - Accent4 3 2 9 3" xfId="20187"/>
    <cellStyle name="20% - Accent4 3 3" xfId="419"/>
    <cellStyle name="20% - Accent4 3 3 2" xfId="995"/>
    <cellStyle name="20% - Accent4 3 3 2 2" xfId="2110"/>
    <cellStyle name="20% - Accent4 3 3 2 2 2" xfId="9148"/>
    <cellStyle name="20% - Accent4 3 3 2 2 3" xfId="16185"/>
    <cellStyle name="20% - Accent4 3 3 2 3" xfId="3283"/>
    <cellStyle name="20% - Accent4 3 3 2 3 2" xfId="10321"/>
    <cellStyle name="20% - Accent4 3 3 2 3 3" xfId="17358"/>
    <cellStyle name="20% - Accent4 3 3 2 4" xfId="4457"/>
    <cellStyle name="20% - Accent4 3 3 2 4 2" xfId="11494"/>
    <cellStyle name="20% - Accent4 3 3 2 4 3" xfId="18531"/>
    <cellStyle name="20% - Accent4 3 3 2 5" xfId="5630"/>
    <cellStyle name="20% - Accent4 3 3 2 5 2" xfId="12667"/>
    <cellStyle name="20% - Accent4 3 3 2 5 3" xfId="19704"/>
    <cellStyle name="20% - Accent4 3 3 2 6" xfId="6803"/>
    <cellStyle name="20% - Accent4 3 3 2 6 2" xfId="13840"/>
    <cellStyle name="20% - Accent4 3 3 2 6 3" xfId="20877"/>
    <cellStyle name="20% - Accent4 3 3 2 7" xfId="7976"/>
    <cellStyle name="20% - Accent4 3 3 2 8" xfId="15013"/>
    <cellStyle name="20% - Accent4 3 3 3" xfId="1534"/>
    <cellStyle name="20% - Accent4 3 3 3 2" xfId="8572"/>
    <cellStyle name="20% - Accent4 3 3 3 3" xfId="15609"/>
    <cellStyle name="20% - Accent4 3 3 4" xfId="2707"/>
    <cellStyle name="20% - Accent4 3 3 4 2" xfId="9745"/>
    <cellStyle name="20% - Accent4 3 3 4 3" xfId="16782"/>
    <cellStyle name="20% - Accent4 3 3 5" xfId="3881"/>
    <cellStyle name="20% - Accent4 3 3 5 2" xfId="10918"/>
    <cellStyle name="20% - Accent4 3 3 5 3" xfId="17955"/>
    <cellStyle name="20% - Accent4 3 3 6" xfId="5054"/>
    <cellStyle name="20% - Accent4 3 3 6 2" xfId="12091"/>
    <cellStyle name="20% - Accent4 3 3 6 3" xfId="19128"/>
    <cellStyle name="20% - Accent4 3 3 7" xfId="6227"/>
    <cellStyle name="20% - Accent4 3 3 7 2" xfId="13264"/>
    <cellStyle name="20% - Accent4 3 3 7 3" xfId="20301"/>
    <cellStyle name="20% - Accent4 3 3 8" xfId="7400"/>
    <cellStyle name="20% - Accent4 3 3 9" xfId="14437"/>
    <cellStyle name="20% - Accent4 3 4" xfId="611"/>
    <cellStyle name="20% - Accent4 3 4 2" xfId="1187"/>
    <cellStyle name="20% - Accent4 3 4 2 2" xfId="2302"/>
    <cellStyle name="20% - Accent4 3 4 2 2 2" xfId="9340"/>
    <cellStyle name="20% - Accent4 3 4 2 2 3" xfId="16377"/>
    <cellStyle name="20% - Accent4 3 4 2 3" xfId="3475"/>
    <cellStyle name="20% - Accent4 3 4 2 3 2" xfId="10513"/>
    <cellStyle name="20% - Accent4 3 4 2 3 3" xfId="17550"/>
    <cellStyle name="20% - Accent4 3 4 2 4" xfId="4649"/>
    <cellStyle name="20% - Accent4 3 4 2 4 2" xfId="11686"/>
    <cellStyle name="20% - Accent4 3 4 2 4 3" xfId="18723"/>
    <cellStyle name="20% - Accent4 3 4 2 5" xfId="5822"/>
    <cellStyle name="20% - Accent4 3 4 2 5 2" xfId="12859"/>
    <cellStyle name="20% - Accent4 3 4 2 5 3" xfId="19896"/>
    <cellStyle name="20% - Accent4 3 4 2 6" xfId="6995"/>
    <cellStyle name="20% - Accent4 3 4 2 6 2" xfId="14032"/>
    <cellStyle name="20% - Accent4 3 4 2 6 3" xfId="21069"/>
    <cellStyle name="20% - Accent4 3 4 2 7" xfId="8168"/>
    <cellStyle name="20% - Accent4 3 4 2 8" xfId="15205"/>
    <cellStyle name="20% - Accent4 3 4 3" xfId="1726"/>
    <cellStyle name="20% - Accent4 3 4 3 2" xfId="8764"/>
    <cellStyle name="20% - Accent4 3 4 3 3" xfId="15801"/>
    <cellStyle name="20% - Accent4 3 4 4" xfId="2899"/>
    <cellStyle name="20% - Accent4 3 4 4 2" xfId="9937"/>
    <cellStyle name="20% - Accent4 3 4 4 3" xfId="16974"/>
    <cellStyle name="20% - Accent4 3 4 5" xfId="4073"/>
    <cellStyle name="20% - Accent4 3 4 5 2" xfId="11110"/>
    <cellStyle name="20% - Accent4 3 4 5 3" xfId="18147"/>
    <cellStyle name="20% - Accent4 3 4 6" xfId="5246"/>
    <cellStyle name="20% - Accent4 3 4 6 2" xfId="12283"/>
    <cellStyle name="20% - Accent4 3 4 6 3" xfId="19320"/>
    <cellStyle name="20% - Accent4 3 4 7" xfId="6419"/>
    <cellStyle name="20% - Accent4 3 4 7 2" xfId="13456"/>
    <cellStyle name="20% - Accent4 3 4 7 3" xfId="20493"/>
    <cellStyle name="20% - Accent4 3 4 8" xfId="7592"/>
    <cellStyle name="20% - Accent4 3 4 9" xfId="14629"/>
    <cellStyle name="20% - Accent4 3 5" xfId="785"/>
    <cellStyle name="20% - Accent4 3 5 2" xfId="1900"/>
    <cellStyle name="20% - Accent4 3 5 2 2" xfId="8938"/>
    <cellStyle name="20% - Accent4 3 5 2 3" xfId="15975"/>
    <cellStyle name="20% - Accent4 3 5 3" xfId="3073"/>
    <cellStyle name="20% - Accent4 3 5 3 2" xfId="10111"/>
    <cellStyle name="20% - Accent4 3 5 3 3" xfId="17148"/>
    <cellStyle name="20% - Accent4 3 5 4" xfId="4247"/>
    <cellStyle name="20% - Accent4 3 5 4 2" xfId="11284"/>
    <cellStyle name="20% - Accent4 3 5 4 3" xfId="18321"/>
    <cellStyle name="20% - Accent4 3 5 5" xfId="5420"/>
    <cellStyle name="20% - Accent4 3 5 5 2" xfId="12457"/>
    <cellStyle name="20% - Accent4 3 5 5 3" xfId="19494"/>
    <cellStyle name="20% - Accent4 3 5 6" xfId="6593"/>
    <cellStyle name="20% - Accent4 3 5 6 2" xfId="13630"/>
    <cellStyle name="20% - Accent4 3 5 6 3" xfId="20667"/>
    <cellStyle name="20% - Accent4 3 5 7" xfId="7766"/>
    <cellStyle name="20% - Accent4 3 5 8" xfId="14803"/>
    <cellStyle name="20% - Accent4 3 6" xfId="217"/>
    <cellStyle name="20% - Accent4 3 6 2" xfId="8362"/>
    <cellStyle name="20% - Accent4 3 6 3" xfId="15399"/>
    <cellStyle name="20% - Accent4 3 7" xfId="2496"/>
    <cellStyle name="20% - Accent4 3 7 2" xfId="9534"/>
    <cellStyle name="20% - Accent4 3 7 3" xfId="16571"/>
    <cellStyle name="20% - Accent4 3 8" xfId="3670"/>
    <cellStyle name="20% - Accent4 3 8 2" xfId="10707"/>
    <cellStyle name="20% - Accent4 3 8 3" xfId="17744"/>
    <cellStyle name="20% - Accent4 3 9" xfId="4843"/>
    <cellStyle name="20% - Accent4 3 9 2" xfId="11880"/>
    <cellStyle name="20% - Accent4 3 9 3" xfId="18917"/>
    <cellStyle name="20% - Accent4 4" xfId="122"/>
    <cellStyle name="20% - Accent4 4 10" xfId="6015"/>
    <cellStyle name="20% - Accent4 4 10 2" xfId="13052"/>
    <cellStyle name="20% - Accent4 4 10 3" xfId="20089"/>
    <cellStyle name="20% - Accent4 4 11" xfId="7188"/>
    <cellStyle name="20% - Accent4 4 12" xfId="14225"/>
    <cellStyle name="20% - Accent4 4 2" xfId="306"/>
    <cellStyle name="20% - Accent4 4 2 10" xfId="7287"/>
    <cellStyle name="20% - Accent4 4 2 11" xfId="14324"/>
    <cellStyle name="20% - Accent4 4 2 2" xfId="422"/>
    <cellStyle name="20% - Accent4 4 2 2 2" xfId="998"/>
    <cellStyle name="20% - Accent4 4 2 2 2 2" xfId="2113"/>
    <cellStyle name="20% - Accent4 4 2 2 2 2 2" xfId="9151"/>
    <cellStyle name="20% - Accent4 4 2 2 2 2 3" xfId="16188"/>
    <cellStyle name="20% - Accent4 4 2 2 2 3" xfId="3286"/>
    <cellStyle name="20% - Accent4 4 2 2 2 3 2" xfId="10324"/>
    <cellStyle name="20% - Accent4 4 2 2 2 3 3" xfId="17361"/>
    <cellStyle name="20% - Accent4 4 2 2 2 4" xfId="4460"/>
    <cellStyle name="20% - Accent4 4 2 2 2 4 2" xfId="11497"/>
    <cellStyle name="20% - Accent4 4 2 2 2 4 3" xfId="18534"/>
    <cellStyle name="20% - Accent4 4 2 2 2 5" xfId="5633"/>
    <cellStyle name="20% - Accent4 4 2 2 2 5 2" xfId="12670"/>
    <cellStyle name="20% - Accent4 4 2 2 2 5 3" xfId="19707"/>
    <cellStyle name="20% - Accent4 4 2 2 2 6" xfId="6806"/>
    <cellStyle name="20% - Accent4 4 2 2 2 6 2" xfId="13843"/>
    <cellStyle name="20% - Accent4 4 2 2 2 6 3" xfId="20880"/>
    <cellStyle name="20% - Accent4 4 2 2 2 7" xfId="7979"/>
    <cellStyle name="20% - Accent4 4 2 2 2 8" xfId="15016"/>
    <cellStyle name="20% - Accent4 4 2 2 3" xfId="1537"/>
    <cellStyle name="20% - Accent4 4 2 2 3 2" xfId="8575"/>
    <cellStyle name="20% - Accent4 4 2 2 3 3" xfId="15612"/>
    <cellStyle name="20% - Accent4 4 2 2 4" xfId="2710"/>
    <cellStyle name="20% - Accent4 4 2 2 4 2" xfId="9748"/>
    <cellStyle name="20% - Accent4 4 2 2 4 3" xfId="16785"/>
    <cellStyle name="20% - Accent4 4 2 2 5" xfId="3884"/>
    <cellStyle name="20% - Accent4 4 2 2 5 2" xfId="10921"/>
    <cellStyle name="20% - Accent4 4 2 2 5 3" xfId="17958"/>
    <cellStyle name="20% - Accent4 4 2 2 6" xfId="5057"/>
    <cellStyle name="20% - Accent4 4 2 2 6 2" xfId="12094"/>
    <cellStyle name="20% - Accent4 4 2 2 6 3" xfId="19131"/>
    <cellStyle name="20% - Accent4 4 2 2 7" xfId="6230"/>
    <cellStyle name="20% - Accent4 4 2 2 7 2" xfId="13267"/>
    <cellStyle name="20% - Accent4 4 2 2 7 3" xfId="20304"/>
    <cellStyle name="20% - Accent4 4 2 2 8" xfId="7403"/>
    <cellStyle name="20% - Accent4 4 2 2 9" xfId="14440"/>
    <cellStyle name="20% - Accent4 4 2 3" xfId="614"/>
    <cellStyle name="20% - Accent4 4 2 3 2" xfId="1190"/>
    <cellStyle name="20% - Accent4 4 2 3 2 2" xfId="2305"/>
    <cellStyle name="20% - Accent4 4 2 3 2 2 2" xfId="9343"/>
    <cellStyle name="20% - Accent4 4 2 3 2 2 3" xfId="16380"/>
    <cellStyle name="20% - Accent4 4 2 3 2 3" xfId="3478"/>
    <cellStyle name="20% - Accent4 4 2 3 2 3 2" xfId="10516"/>
    <cellStyle name="20% - Accent4 4 2 3 2 3 3" xfId="17553"/>
    <cellStyle name="20% - Accent4 4 2 3 2 4" xfId="4652"/>
    <cellStyle name="20% - Accent4 4 2 3 2 4 2" xfId="11689"/>
    <cellStyle name="20% - Accent4 4 2 3 2 4 3" xfId="18726"/>
    <cellStyle name="20% - Accent4 4 2 3 2 5" xfId="5825"/>
    <cellStyle name="20% - Accent4 4 2 3 2 5 2" xfId="12862"/>
    <cellStyle name="20% - Accent4 4 2 3 2 5 3" xfId="19899"/>
    <cellStyle name="20% - Accent4 4 2 3 2 6" xfId="6998"/>
    <cellStyle name="20% - Accent4 4 2 3 2 6 2" xfId="14035"/>
    <cellStyle name="20% - Accent4 4 2 3 2 6 3" xfId="21072"/>
    <cellStyle name="20% - Accent4 4 2 3 2 7" xfId="8171"/>
    <cellStyle name="20% - Accent4 4 2 3 2 8" xfId="15208"/>
    <cellStyle name="20% - Accent4 4 2 3 3" xfId="1729"/>
    <cellStyle name="20% - Accent4 4 2 3 3 2" xfId="8767"/>
    <cellStyle name="20% - Accent4 4 2 3 3 3" xfId="15804"/>
    <cellStyle name="20% - Accent4 4 2 3 4" xfId="2902"/>
    <cellStyle name="20% - Accent4 4 2 3 4 2" xfId="9940"/>
    <cellStyle name="20% - Accent4 4 2 3 4 3" xfId="16977"/>
    <cellStyle name="20% - Accent4 4 2 3 5" xfId="4076"/>
    <cellStyle name="20% - Accent4 4 2 3 5 2" xfId="11113"/>
    <cellStyle name="20% - Accent4 4 2 3 5 3" xfId="18150"/>
    <cellStyle name="20% - Accent4 4 2 3 6" xfId="5249"/>
    <cellStyle name="20% - Accent4 4 2 3 6 2" xfId="12286"/>
    <cellStyle name="20% - Accent4 4 2 3 6 3" xfId="19323"/>
    <cellStyle name="20% - Accent4 4 2 3 7" xfId="6422"/>
    <cellStyle name="20% - Accent4 4 2 3 7 2" xfId="13459"/>
    <cellStyle name="20% - Accent4 4 2 3 7 3" xfId="20496"/>
    <cellStyle name="20% - Accent4 4 2 3 8" xfId="7595"/>
    <cellStyle name="20% - Accent4 4 2 3 9" xfId="14632"/>
    <cellStyle name="20% - Accent4 4 2 4" xfId="882"/>
    <cellStyle name="20% - Accent4 4 2 4 2" xfId="1997"/>
    <cellStyle name="20% - Accent4 4 2 4 2 2" xfId="9035"/>
    <cellStyle name="20% - Accent4 4 2 4 2 3" xfId="16072"/>
    <cellStyle name="20% - Accent4 4 2 4 3" xfId="3170"/>
    <cellStyle name="20% - Accent4 4 2 4 3 2" xfId="10208"/>
    <cellStyle name="20% - Accent4 4 2 4 3 3" xfId="17245"/>
    <cellStyle name="20% - Accent4 4 2 4 4" xfId="4344"/>
    <cellStyle name="20% - Accent4 4 2 4 4 2" xfId="11381"/>
    <cellStyle name="20% - Accent4 4 2 4 4 3" xfId="18418"/>
    <cellStyle name="20% - Accent4 4 2 4 5" xfId="5517"/>
    <cellStyle name="20% - Accent4 4 2 4 5 2" xfId="12554"/>
    <cellStyle name="20% - Accent4 4 2 4 5 3" xfId="19591"/>
    <cellStyle name="20% - Accent4 4 2 4 6" xfId="6690"/>
    <cellStyle name="20% - Accent4 4 2 4 6 2" xfId="13727"/>
    <cellStyle name="20% - Accent4 4 2 4 6 3" xfId="20764"/>
    <cellStyle name="20% - Accent4 4 2 4 7" xfId="7863"/>
    <cellStyle name="20% - Accent4 4 2 4 8" xfId="14900"/>
    <cellStyle name="20% - Accent4 4 2 5" xfId="1421"/>
    <cellStyle name="20% - Accent4 4 2 5 2" xfId="8459"/>
    <cellStyle name="20% - Accent4 4 2 5 3" xfId="15496"/>
    <cellStyle name="20% - Accent4 4 2 6" xfId="2594"/>
    <cellStyle name="20% - Accent4 4 2 6 2" xfId="9632"/>
    <cellStyle name="20% - Accent4 4 2 6 3" xfId="16669"/>
    <cellStyle name="20% - Accent4 4 2 7" xfId="3768"/>
    <cellStyle name="20% - Accent4 4 2 7 2" xfId="10805"/>
    <cellStyle name="20% - Accent4 4 2 7 3" xfId="17842"/>
    <cellStyle name="20% - Accent4 4 2 8" xfId="4941"/>
    <cellStyle name="20% - Accent4 4 2 8 2" xfId="11978"/>
    <cellStyle name="20% - Accent4 4 2 8 3" xfId="19015"/>
    <cellStyle name="20% - Accent4 4 2 9" xfId="6114"/>
    <cellStyle name="20% - Accent4 4 2 9 2" xfId="13151"/>
    <cellStyle name="20% - Accent4 4 2 9 3" xfId="20188"/>
    <cellStyle name="20% - Accent4 4 3" xfId="421"/>
    <cellStyle name="20% - Accent4 4 3 2" xfId="997"/>
    <cellStyle name="20% - Accent4 4 3 2 2" xfId="2112"/>
    <cellStyle name="20% - Accent4 4 3 2 2 2" xfId="9150"/>
    <cellStyle name="20% - Accent4 4 3 2 2 3" xfId="16187"/>
    <cellStyle name="20% - Accent4 4 3 2 3" xfId="3285"/>
    <cellStyle name="20% - Accent4 4 3 2 3 2" xfId="10323"/>
    <cellStyle name="20% - Accent4 4 3 2 3 3" xfId="17360"/>
    <cellStyle name="20% - Accent4 4 3 2 4" xfId="4459"/>
    <cellStyle name="20% - Accent4 4 3 2 4 2" xfId="11496"/>
    <cellStyle name="20% - Accent4 4 3 2 4 3" xfId="18533"/>
    <cellStyle name="20% - Accent4 4 3 2 5" xfId="5632"/>
    <cellStyle name="20% - Accent4 4 3 2 5 2" xfId="12669"/>
    <cellStyle name="20% - Accent4 4 3 2 5 3" xfId="19706"/>
    <cellStyle name="20% - Accent4 4 3 2 6" xfId="6805"/>
    <cellStyle name="20% - Accent4 4 3 2 6 2" xfId="13842"/>
    <cellStyle name="20% - Accent4 4 3 2 6 3" xfId="20879"/>
    <cellStyle name="20% - Accent4 4 3 2 7" xfId="7978"/>
    <cellStyle name="20% - Accent4 4 3 2 8" xfId="15015"/>
    <cellStyle name="20% - Accent4 4 3 3" xfId="1536"/>
    <cellStyle name="20% - Accent4 4 3 3 2" xfId="8574"/>
    <cellStyle name="20% - Accent4 4 3 3 3" xfId="15611"/>
    <cellStyle name="20% - Accent4 4 3 4" xfId="2709"/>
    <cellStyle name="20% - Accent4 4 3 4 2" xfId="9747"/>
    <cellStyle name="20% - Accent4 4 3 4 3" xfId="16784"/>
    <cellStyle name="20% - Accent4 4 3 5" xfId="3883"/>
    <cellStyle name="20% - Accent4 4 3 5 2" xfId="10920"/>
    <cellStyle name="20% - Accent4 4 3 5 3" xfId="17957"/>
    <cellStyle name="20% - Accent4 4 3 6" xfId="5056"/>
    <cellStyle name="20% - Accent4 4 3 6 2" xfId="12093"/>
    <cellStyle name="20% - Accent4 4 3 6 3" xfId="19130"/>
    <cellStyle name="20% - Accent4 4 3 7" xfId="6229"/>
    <cellStyle name="20% - Accent4 4 3 7 2" xfId="13266"/>
    <cellStyle name="20% - Accent4 4 3 7 3" xfId="20303"/>
    <cellStyle name="20% - Accent4 4 3 8" xfId="7402"/>
    <cellStyle name="20% - Accent4 4 3 9" xfId="14439"/>
    <cellStyle name="20% - Accent4 4 4" xfId="613"/>
    <cellStyle name="20% - Accent4 4 4 2" xfId="1189"/>
    <cellStyle name="20% - Accent4 4 4 2 2" xfId="2304"/>
    <cellStyle name="20% - Accent4 4 4 2 2 2" xfId="9342"/>
    <cellStyle name="20% - Accent4 4 4 2 2 3" xfId="16379"/>
    <cellStyle name="20% - Accent4 4 4 2 3" xfId="3477"/>
    <cellStyle name="20% - Accent4 4 4 2 3 2" xfId="10515"/>
    <cellStyle name="20% - Accent4 4 4 2 3 3" xfId="17552"/>
    <cellStyle name="20% - Accent4 4 4 2 4" xfId="4651"/>
    <cellStyle name="20% - Accent4 4 4 2 4 2" xfId="11688"/>
    <cellStyle name="20% - Accent4 4 4 2 4 3" xfId="18725"/>
    <cellStyle name="20% - Accent4 4 4 2 5" xfId="5824"/>
    <cellStyle name="20% - Accent4 4 4 2 5 2" xfId="12861"/>
    <cellStyle name="20% - Accent4 4 4 2 5 3" xfId="19898"/>
    <cellStyle name="20% - Accent4 4 4 2 6" xfId="6997"/>
    <cellStyle name="20% - Accent4 4 4 2 6 2" xfId="14034"/>
    <cellStyle name="20% - Accent4 4 4 2 6 3" xfId="21071"/>
    <cellStyle name="20% - Accent4 4 4 2 7" xfId="8170"/>
    <cellStyle name="20% - Accent4 4 4 2 8" xfId="15207"/>
    <cellStyle name="20% - Accent4 4 4 3" xfId="1728"/>
    <cellStyle name="20% - Accent4 4 4 3 2" xfId="8766"/>
    <cellStyle name="20% - Accent4 4 4 3 3" xfId="15803"/>
    <cellStyle name="20% - Accent4 4 4 4" xfId="2901"/>
    <cellStyle name="20% - Accent4 4 4 4 2" xfId="9939"/>
    <cellStyle name="20% - Accent4 4 4 4 3" xfId="16976"/>
    <cellStyle name="20% - Accent4 4 4 5" xfId="4075"/>
    <cellStyle name="20% - Accent4 4 4 5 2" xfId="11112"/>
    <cellStyle name="20% - Accent4 4 4 5 3" xfId="18149"/>
    <cellStyle name="20% - Accent4 4 4 6" xfId="5248"/>
    <cellStyle name="20% - Accent4 4 4 6 2" xfId="12285"/>
    <cellStyle name="20% - Accent4 4 4 6 3" xfId="19322"/>
    <cellStyle name="20% - Accent4 4 4 7" xfId="6421"/>
    <cellStyle name="20% - Accent4 4 4 7 2" xfId="13458"/>
    <cellStyle name="20% - Accent4 4 4 7 3" xfId="20495"/>
    <cellStyle name="20% - Accent4 4 4 8" xfId="7594"/>
    <cellStyle name="20% - Accent4 4 4 9" xfId="14631"/>
    <cellStyle name="20% - Accent4 4 5" xfId="786"/>
    <cellStyle name="20% - Accent4 4 5 2" xfId="1901"/>
    <cellStyle name="20% - Accent4 4 5 2 2" xfId="8939"/>
    <cellStyle name="20% - Accent4 4 5 2 3" xfId="15976"/>
    <cellStyle name="20% - Accent4 4 5 3" xfId="3074"/>
    <cellStyle name="20% - Accent4 4 5 3 2" xfId="10112"/>
    <cellStyle name="20% - Accent4 4 5 3 3" xfId="17149"/>
    <cellStyle name="20% - Accent4 4 5 4" xfId="4248"/>
    <cellStyle name="20% - Accent4 4 5 4 2" xfId="11285"/>
    <cellStyle name="20% - Accent4 4 5 4 3" xfId="18322"/>
    <cellStyle name="20% - Accent4 4 5 5" xfId="5421"/>
    <cellStyle name="20% - Accent4 4 5 5 2" xfId="12458"/>
    <cellStyle name="20% - Accent4 4 5 5 3" xfId="19495"/>
    <cellStyle name="20% - Accent4 4 5 6" xfId="6594"/>
    <cellStyle name="20% - Accent4 4 5 6 2" xfId="13631"/>
    <cellStyle name="20% - Accent4 4 5 6 3" xfId="20668"/>
    <cellStyle name="20% - Accent4 4 5 7" xfId="7767"/>
    <cellStyle name="20% - Accent4 4 5 8" xfId="14804"/>
    <cellStyle name="20% - Accent4 4 6" xfId="218"/>
    <cellStyle name="20% - Accent4 4 6 2" xfId="8361"/>
    <cellStyle name="20% - Accent4 4 6 3" xfId="15398"/>
    <cellStyle name="20% - Accent4 4 7" xfId="2495"/>
    <cellStyle name="20% - Accent4 4 7 2" xfId="9533"/>
    <cellStyle name="20% - Accent4 4 7 3" xfId="16570"/>
    <cellStyle name="20% - Accent4 4 8" xfId="3669"/>
    <cellStyle name="20% - Accent4 4 8 2" xfId="10706"/>
    <cellStyle name="20% - Accent4 4 8 3" xfId="17743"/>
    <cellStyle name="20% - Accent4 4 9" xfId="4842"/>
    <cellStyle name="20% - Accent4 4 9 2" xfId="11879"/>
    <cellStyle name="20% - Accent4 4 9 3" xfId="18916"/>
    <cellStyle name="20% - Accent4 5" xfId="138"/>
    <cellStyle name="20% - Accent4 5 10" xfId="6014"/>
    <cellStyle name="20% - Accent4 5 10 2" xfId="13051"/>
    <cellStyle name="20% - Accent4 5 10 3" xfId="20088"/>
    <cellStyle name="20% - Accent4 5 11" xfId="7187"/>
    <cellStyle name="20% - Accent4 5 12" xfId="14224"/>
    <cellStyle name="20% - Accent4 5 2" xfId="307"/>
    <cellStyle name="20% - Accent4 5 2 10" xfId="7288"/>
    <cellStyle name="20% - Accent4 5 2 11" xfId="14325"/>
    <cellStyle name="20% - Accent4 5 2 2" xfId="424"/>
    <cellStyle name="20% - Accent4 5 2 2 2" xfId="1000"/>
    <cellStyle name="20% - Accent4 5 2 2 2 2" xfId="2115"/>
    <cellStyle name="20% - Accent4 5 2 2 2 2 2" xfId="9153"/>
    <cellStyle name="20% - Accent4 5 2 2 2 2 3" xfId="16190"/>
    <cellStyle name="20% - Accent4 5 2 2 2 3" xfId="3288"/>
    <cellStyle name="20% - Accent4 5 2 2 2 3 2" xfId="10326"/>
    <cellStyle name="20% - Accent4 5 2 2 2 3 3" xfId="17363"/>
    <cellStyle name="20% - Accent4 5 2 2 2 4" xfId="4462"/>
    <cellStyle name="20% - Accent4 5 2 2 2 4 2" xfId="11499"/>
    <cellStyle name="20% - Accent4 5 2 2 2 4 3" xfId="18536"/>
    <cellStyle name="20% - Accent4 5 2 2 2 5" xfId="5635"/>
    <cellStyle name="20% - Accent4 5 2 2 2 5 2" xfId="12672"/>
    <cellStyle name="20% - Accent4 5 2 2 2 5 3" xfId="19709"/>
    <cellStyle name="20% - Accent4 5 2 2 2 6" xfId="6808"/>
    <cellStyle name="20% - Accent4 5 2 2 2 6 2" xfId="13845"/>
    <cellStyle name="20% - Accent4 5 2 2 2 6 3" xfId="20882"/>
    <cellStyle name="20% - Accent4 5 2 2 2 7" xfId="7981"/>
    <cellStyle name="20% - Accent4 5 2 2 2 8" xfId="15018"/>
    <cellStyle name="20% - Accent4 5 2 2 3" xfId="1539"/>
    <cellStyle name="20% - Accent4 5 2 2 3 2" xfId="8577"/>
    <cellStyle name="20% - Accent4 5 2 2 3 3" xfId="15614"/>
    <cellStyle name="20% - Accent4 5 2 2 4" xfId="2712"/>
    <cellStyle name="20% - Accent4 5 2 2 4 2" xfId="9750"/>
    <cellStyle name="20% - Accent4 5 2 2 4 3" xfId="16787"/>
    <cellStyle name="20% - Accent4 5 2 2 5" xfId="3886"/>
    <cellStyle name="20% - Accent4 5 2 2 5 2" xfId="10923"/>
    <cellStyle name="20% - Accent4 5 2 2 5 3" xfId="17960"/>
    <cellStyle name="20% - Accent4 5 2 2 6" xfId="5059"/>
    <cellStyle name="20% - Accent4 5 2 2 6 2" xfId="12096"/>
    <cellStyle name="20% - Accent4 5 2 2 6 3" xfId="19133"/>
    <cellStyle name="20% - Accent4 5 2 2 7" xfId="6232"/>
    <cellStyle name="20% - Accent4 5 2 2 7 2" xfId="13269"/>
    <cellStyle name="20% - Accent4 5 2 2 7 3" xfId="20306"/>
    <cellStyle name="20% - Accent4 5 2 2 8" xfId="7405"/>
    <cellStyle name="20% - Accent4 5 2 2 9" xfId="14442"/>
    <cellStyle name="20% - Accent4 5 2 3" xfId="616"/>
    <cellStyle name="20% - Accent4 5 2 3 2" xfId="1192"/>
    <cellStyle name="20% - Accent4 5 2 3 2 2" xfId="2307"/>
    <cellStyle name="20% - Accent4 5 2 3 2 2 2" xfId="9345"/>
    <cellStyle name="20% - Accent4 5 2 3 2 2 3" xfId="16382"/>
    <cellStyle name="20% - Accent4 5 2 3 2 3" xfId="3480"/>
    <cellStyle name="20% - Accent4 5 2 3 2 3 2" xfId="10518"/>
    <cellStyle name="20% - Accent4 5 2 3 2 3 3" xfId="17555"/>
    <cellStyle name="20% - Accent4 5 2 3 2 4" xfId="4654"/>
    <cellStyle name="20% - Accent4 5 2 3 2 4 2" xfId="11691"/>
    <cellStyle name="20% - Accent4 5 2 3 2 4 3" xfId="18728"/>
    <cellStyle name="20% - Accent4 5 2 3 2 5" xfId="5827"/>
    <cellStyle name="20% - Accent4 5 2 3 2 5 2" xfId="12864"/>
    <cellStyle name="20% - Accent4 5 2 3 2 5 3" xfId="19901"/>
    <cellStyle name="20% - Accent4 5 2 3 2 6" xfId="7000"/>
    <cellStyle name="20% - Accent4 5 2 3 2 6 2" xfId="14037"/>
    <cellStyle name="20% - Accent4 5 2 3 2 6 3" xfId="21074"/>
    <cellStyle name="20% - Accent4 5 2 3 2 7" xfId="8173"/>
    <cellStyle name="20% - Accent4 5 2 3 2 8" xfId="15210"/>
    <cellStyle name="20% - Accent4 5 2 3 3" xfId="1731"/>
    <cellStyle name="20% - Accent4 5 2 3 3 2" xfId="8769"/>
    <cellStyle name="20% - Accent4 5 2 3 3 3" xfId="15806"/>
    <cellStyle name="20% - Accent4 5 2 3 4" xfId="2904"/>
    <cellStyle name="20% - Accent4 5 2 3 4 2" xfId="9942"/>
    <cellStyle name="20% - Accent4 5 2 3 4 3" xfId="16979"/>
    <cellStyle name="20% - Accent4 5 2 3 5" xfId="4078"/>
    <cellStyle name="20% - Accent4 5 2 3 5 2" xfId="11115"/>
    <cellStyle name="20% - Accent4 5 2 3 5 3" xfId="18152"/>
    <cellStyle name="20% - Accent4 5 2 3 6" xfId="5251"/>
    <cellStyle name="20% - Accent4 5 2 3 6 2" xfId="12288"/>
    <cellStyle name="20% - Accent4 5 2 3 6 3" xfId="19325"/>
    <cellStyle name="20% - Accent4 5 2 3 7" xfId="6424"/>
    <cellStyle name="20% - Accent4 5 2 3 7 2" xfId="13461"/>
    <cellStyle name="20% - Accent4 5 2 3 7 3" xfId="20498"/>
    <cellStyle name="20% - Accent4 5 2 3 8" xfId="7597"/>
    <cellStyle name="20% - Accent4 5 2 3 9" xfId="14634"/>
    <cellStyle name="20% - Accent4 5 2 4" xfId="883"/>
    <cellStyle name="20% - Accent4 5 2 4 2" xfId="1998"/>
    <cellStyle name="20% - Accent4 5 2 4 2 2" xfId="9036"/>
    <cellStyle name="20% - Accent4 5 2 4 2 3" xfId="16073"/>
    <cellStyle name="20% - Accent4 5 2 4 3" xfId="3171"/>
    <cellStyle name="20% - Accent4 5 2 4 3 2" xfId="10209"/>
    <cellStyle name="20% - Accent4 5 2 4 3 3" xfId="17246"/>
    <cellStyle name="20% - Accent4 5 2 4 4" xfId="4345"/>
    <cellStyle name="20% - Accent4 5 2 4 4 2" xfId="11382"/>
    <cellStyle name="20% - Accent4 5 2 4 4 3" xfId="18419"/>
    <cellStyle name="20% - Accent4 5 2 4 5" xfId="5518"/>
    <cellStyle name="20% - Accent4 5 2 4 5 2" xfId="12555"/>
    <cellStyle name="20% - Accent4 5 2 4 5 3" xfId="19592"/>
    <cellStyle name="20% - Accent4 5 2 4 6" xfId="6691"/>
    <cellStyle name="20% - Accent4 5 2 4 6 2" xfId="13728"/>
    <cellStyle name="20% - Accent4 5 2 4 6 3" xfId="20765"/>
    <cellStyle name="20% - Accent4 5 2 4 7" xfId="7864"/>
    <cellStyle name="20% - Accent4 5 2 4 8" xfId="14901"/>
    <cellStyle name="20% - Accent4 5 2 5" xfId="1422"/>
    <cellStyle name="20% - Accent4 5 2 5 2" xfId="8460"/>
    <cellStyle name="20% - Accent4 5 2 5 3" xfId="15497"/>
    <cellStyle name="20% - Accent4 5 2 6" xfId="2595"/>
    <cellStyle name="20% - Accent4 5 2 6 2" xfId="9633"/>
    <cellStyle name="20% - Accent4 5 2 6 3" xfId="16670"/>
    <cellStyle name="20% - Accent4 5 2 7" xfId="3769"/>
    <cellStyle name="20% - Accent4 5 2 7 2" xfId="10806"/>
    <cellStyle name="20% - Accent4 5 2 7 3" xfId="17843"/>
    <cellStyle name="20% - Accent4 5 2 8" xfId="4942"/>
    <cellStyle name="20% - Accent4 5 2 8 2" xfId="11979"/>
    <cellStyle name="20% - Accent4 5 2 8 3" xfId="19016"/>
    <cellStyle name="20% - Accent4 5 2 9" xfId="6115"/>
    <cellStyle name="20% - Accent4 5 2 9 2" xfId="13152"/>
    <cellStyle name="20% - Accent4 5 2 9 3" xfId="20189"/>
    <cellStyle name="20% - Accent4 5 3" xfId="423"/>
    <cellStyle name="20% - Accent4 5 3 2" xfId="999"/>
    <cellStyle name="20% - Accent4 5 3 2 2" xfId="2114"/>
    <cellStyle name="20% - Accent4 5 3 2 2 2" xfId="9152"/>
    <cellStyle name="20% - Accent4 5 3 2 2 3" xfId="16189"/>
    <cellStyle name="20% - Accent4 5 3 2 3" xfId="3287"/>
    <cellStyle name="20% - Accent4 5 3 2 3 2" xfId="10325"/>
    <cellStyle name="20% - Accent4 5 3 2 3 3" xfId="17362"/>
    <cellStyle name="20% - Accent4 5 3 2 4" xfId="4461"/>
    <cellStyle name="20% - Accent4 5 3 2 4 2" xfId="11498"/>
    <cellStyle name="20% - Accent4 5 3 2 4 3" xfId="18535"/>
    <cellStyle name="20% - Accent4 5 3 2 5" xfId="5634"/>
    <cellStyle name="20% - Accent4 5 3 2 5 2" xfId="12671"/>
    <cellStyle name="20% - Accent4 5 3 2 5 3" xfId="19708"/>
    <cellStyle name="20% - Accent4 5 3 2 6" xfId="6807"/>
    <cellStyle name="20% - Accent4 5 3 2 6 2" xfId="13844"/>
    <cellStyle name="20% - Accent4 5 3 2 6 3" xfId="20881"/>
    <cellStyle name="20% - Accent4 5 3 2 7" xfId="7980"/>
    <cellStyle name="20% - Accent4 5 3 2 8" xfId="15017"/>
    <cellStyle name="20% - Accent4 5 3 3" xfId="1538"/>
    <cellStyle name="20% - Accent4 5 3 3 2" xfId="8576"/>
    <cellStyle name="20% - Accent4 5 3 3 3" xfId="15613"/>
    <cellStyle name="20% - Accent4 5 3 4" xfId="2711"/>
    <cellStyle name="20% - Accent4 5 3 4 2" xfId="9749"/>
    <cellStyle name="20% - Accent4 5 3 4 3" xfId="16786"/>
    <cellStyle name="20% - Accent4 5 3 5" xfId="3885"/>
    <cellStyle name="20% - Accent4 5 3 5 2" xfId="10922"/>
    <cellStyle name="20% - Accent4 5 3 5 3" xfId="17959"/>
    <cellStyle name="20% - Accent4 5 3 6" xfId="5058"/>
    <cellStyle name="20% - Accent4 5 3 6 2" xfId="12095"/>
    <cellStyle name="20% - Accent4 5 3 6 3" xfId="19132"/>
    <cellStyle name="20% - Accent4 5 3 7" xfId="6231"/>
    <cellStyle name="20% - Accent4 5 3 7 2" xfId="13268"/>
    <cellStyle name="20% - Accent4 5 3 7 3" xfId="20305"/>
    <cellStyle name="20% - Accent4 5 3 8" xfId="7404"/>
    <cellStyle name="20% - Accent4 5 3 9" xfId="14441"/>
    <cellStyle name="20% - Accent4 5 4" xfId="615"/>
    <cellStyle name="20% - Accent4 5 4 2" xfId="1191"/>
    <cellStyle name="20% - Accent4 5 4 2 2" xfId="2306"/>
    <cellStyle name="20% - Accent4 5 4 2 2 2" xfId="9344"/>
    <cellStyle name="20% - Accent4 5 4 2 2 3" xfId="16381"/>
    <cellStyle name="20% - Accent4 5 4 2 3" xfId="3479"/>
    <cellStyle name="20% - Accent4 5 4 2 3 2" xfId="10517"/>
    <cellStyle name="20% - Accent4 5 4 2 3 3" xfId="17554"/>
    <cellStyle name="20% - Accent4 5 4 2 4" xfId="4653"/>
    <cellStyle name="20% - Accent4 5 4 2 4 2" xfId="11690"/>
    <cellStyle name="20% - Accent4 5 4 2 4 3" xfId="18727"/>
    <cellStyle name="20% - Accent4 5 4 2 5" xfId="5826"/>
    <cellStyle name="20% - Accent4 5 4 2 5 2" xfId="12863"/>
    <cellStyle name="20% - Accent4 5 4 2 5 3" xfId="19900"/>
    <cellStyle name="20% - Accent4 5 4 2 6" xfId="6999"/>
    <cellStyle name="20% - Accent4 5 4 2 6 2" xfId="14036"/>
    <cellStyle name="20% - Accent4 5 4 2 6 3" xfId="21073"/>
    <cellStyle name="20% - Accent4 5 4 2 7" xfId="8172"/>
    <cellStyle name="20% - Accent4 5 4 2 8" xfId="15209"/>
    <cellStyle name="20% - Accent4 5 4 3" xfId="1730"/>
    <cellStyle name="20% - Accent4 5 4 3 2" xfId="8768"/>
    <cellStyle name="20% - Accent4 5 4 3 3" xfId="15805"/>
    <cellStyle name="20% - Accent4 5 4 4" xfId="2903"/>
    <cellStyle name="20% - Accent4 5 4 4 2" xfId="9941"/>
    <cellStyle name="20% - Accent4 5 4 4 3" xfId="16978"/>
    <cellStyle name="20% - Accent4 5 4 5" xfId="4077"/>
    <cellStyle name="20% - Accent4 5 4 5 2" xfId="11114"/>
    <cellStyle name="20% - Accent4 5 4 5 3" xfId="18151"/>
    <cellStyle name="20% - Accent4 5 4 6" xfId="5250"/>
    <cellStyle name="20% - Accent4 5 4 6 2" xfId="12287"/>
    <cellStyle name="20% - Accent4 5 4 6 3" xfId="19324"/>
    <cellStyle name="20% - Accent4 5 4 7" xfId="6423"/>
    <cellStyle name="20% - Accent4 5 4 7 2" xfId="13460"/>
    <cellStyle name="20% - Accent4 5 4 7 3" xfId="20497"/>
    <cellStyle name="20% - Accent4 5 4 8" xfId="7596"/>
    <cellStyle name="20% - Accent4 5 4 9" xfId="14633"/>
    <cellStyle name="20% - Accent4 5 5" xfId="787"/>
    <cellStyle name="20% - Accent4 5 5 2" xfId="1902"/>
    <cellStyle name="20% - Accent4 5 5 2 2" xfId="8940"/>
    <cellStyle name="20% - Accent4 5 5 2 3" xfId="15977"/>
    <cellStyle name="20% - Accent4 5 5 3" xfId="3075"/>
    <cellStyle name="20% - Accent4 5 5 3 2" xfId="10113"/>
    <cellStyle name="20% - Accent4 5 5 3 3" xfId="17150"/>
    <cellStyle name="20% - Accent4 5 5 4" xfId="4249"/>
    <cellStyle name="20% - Accent4 5 5 4 2" xfId="11286"/>
    <cellStyle name="20% - Accent4 5 5 4 3" xfId="18323"/>
    <cellStyle name="20% - Accent4 5 5 5" xfId="5422"/>
    <cellStyle name="20% - Accent4 5 5 5 2" xfId="12459"/>
    <cellStyle name="20% - Accent4 5 5 5 3" xfId="19496"/>
    <cellStyle name="20% - Accent4 5 5 6" xfId="6595"/>
    <cellStyle name="20% - Accent4 5 5 6 2" xfId="13632"/>
    <cellStyle name="20% - Accent4 5 5 6 3" xfId="20669"/>
    <cellStyle name="20% - Accent4 5 5 7" xfId="7768"/>
    <cellStyle name="20% - Accent4 5 5 8" xfId="14805"/>
    <cellStyle name="20% - Accent4 5 6" xfId="219"/>
    <cellStyle name="20% - Accent4 5 6 2" xfId="8360"/>
    <cellStyle name="20% - Accent4 5 6 3" xfId="15397"/>
    <cellStyle name="20% - Accent4 5 7" xfId="2494"/>
    <cellStyle name="20% - Accent4 5 7 2" xfId="9532"/>
    <cellStyle name="20% - Accent4 5 7 3" xfId="16569"/>
    <cellStyle name="20% - Accent4 5 8" xfId="3668"/>
    <cellStyle name="20% - Accent4 5 8 2" xfId="10705"/>
    <cellStyle name="20% - Accent4 5 8 3" xfId="17742"/>
    <cellStyle name="20% - Accent4 5 9" xfId="4841"/>
    <cellStyle name="20% - Accent4 5 9 2" xfId="11878"/>
    <cellStyle name="20% - Accent4 5 9 3" xfId="18915"/>
    <cellStyle name="20% - Accent4 6" xfId="154"/>
    <cellStyle name="20% - Accent4 6 10" xfId="6013"/>
    <cellStyle name="20% - Accent4 6 10 2" xfId="13050"/>
    <cellStyle name="20% - Accent4 6 10 3" xfId="20087"/>
    <cellStyle name="20% - Accent4 6 11" xfId="7186"/>
    <cellStyle name="20% - Accent4 6 12" xfId="14223"/>
    <cellStyle name="20% - Accent4 6 2" xfId="308"/>
    <cellStyle name="20% - Accent4 6 2 10" xfId="7289"/>
    <cellStyle name="20% - Accent4 6 2 11" xfId="14326"/>
    <cellStyle name="20% - Accent4 6 2 2" xfId="426"/>
    <cellStyle name="20% - Accent4 6 2 2 2" xfId="1002"/>
    <cellStyle name="20% - Accent4 6 2 2 2 2" xfId="2117"/>
    <cellStyle name="20% - Accent4 6 2 2 2 2 2" xfId="9155"/>
    <cellStyle name="20% - Accent4 6 2 2 2 2 3" xfId="16192"/>
    <cellStyle name="20% - Accent4 6 2 2 2 3" xfId="3290"/>
    <cellStyle name="20% - Accent4 6 2 2 2 3 2" xfId="10328"/>
    <cellStyle name="20% - Accent4 6 2 2 2 3 3" xfId="17365"/>
    <cellStyle name="20% - Accent4 6 2 2 2 4" xfId="4464"/>
    <cellStyle name="20% - Accent4 6 2 2 2 4 2" xfId="11501"/>
    <cellStyle name="20% - Accent4 6 2 2 2 4 3" xfId="18538"/>
    <cellStyle name="20% - Accent4 6 2 2 2 5" xfId="5637"/>
    <cellStyle name="20% - Accent4 6 2 2 2 5 2" xfId="12674"/>
    <cellStyle name="20% - Accent4 6 2 2 2 5 3" xfId="19711"/>
    <cellStyle name="20% - Accent4 6 2 2 2 6" xfId="6810"/>
    <cellStyle name="20% - Accent4 6 2 2 2 6 2" xfId="13847"/>
    <cellStyle name="20% - Accent4 6 2 2 2 6 3" xfId="20884"/>
    <cellStyle name="20% - Accent4 6 2 2 2 7" xfId="7983"/>
    <cellStyle name="20% - Accent4 6 2 2 2 8" xfId="15020"/>
    <cellStyle name="20% - Accent4 6 2 2 3" xfId="1541"/>
    <cellStyle name="20% - Accent4 6 2 2 3 2" xfId="8579"/>
    <cellStyle name="20% - Accent4 6 2 2 3 3" xfId="15616"/>
    <cellStyle name="20% - Accent4 6 2 2 4" xfId="2714"/>
    <cellStyle name="20% - Accent4 6 2 2 4 2" xfId="9752"/>
    <cellStyle name="20% - Accent4 6 2 2 4 3" xfId="16789"/>
    <cellStyle name="20% - Accent4 6 2 2 5" xfId="3888"/>
    <cellStyle name="20% - Accent4 6 2 2 5 2" xfId="10925"/>
    <cellStyle name="20% - Accent4 6 2 2 5 3" xfId="17962"/>
    <cellStyle name="20% - Accent4 6 2 2 6" xfId="5061"/>
    <cellStyle name="20% - Accent4 6 2 2 6 2" xfId="12098"/>
    <cellStyle name="20% - Accent4 6 2 2 6 3" xfId="19135"/>
    <cellStyle name="20% - Accent4 6 2 2 7" xfId="6234"/>
    <cellStyle name="20% - Accent4 6 2 2 7 2" xfId="13271"/>
    <cellStyle name="20% - Accent4 6 2 2 7 3" xfId="20308"/>
    <cellStyle name="20% - Accent4 6 2 2 8" xfId="7407"/>
    <cellStyle name="20% - Accent4 6 2 2 9" xfId="14444"/>
    <cellStyle name="20% - Accent4 6 2 3" xfId="618"/>
    <cellStyle name="20% - Accent4 6 2 3 2" xfId="1194"/>
    <cellStyle name="20% - Accent4 6 2 3 2 2" xfId="2309"/>
    <cellStyle name="20% - Accent4 6 2 3 2 2 2" xfId="9347"/>
    <cellStyle name="20% - Accent4 6 2 3 2 2 3" xfId="16384"/>
    <cellStyle name="20% - Accent4 6 2 3 2 3" xfId="3482"/>
    <cellStyle name="20% - Accent4 6 2 3 2 3 2" xfId="10520"/>
    <cellStyle name="20% - Accent4 6 2 3 2 3 3" xfId="17557"/>
    <cellStyle name="20% - Accent4 6 2 3 2 4" xfId="4656"/>
    <cellStyle name="20% - Accent4 6 2 3 2 4 2" xfId="11693"/>
    <cellStyle name="20% - Accent4 6 2 3 2 4 3" xfId="18730"/>
    <cellStyle name="20% - Accent4 6 2 3 2 5" xfId="5829"/>
    <cellStyle name="20% - Accent4 6 2 3 2 5 2" xfId="12866"/>
    <cellStyle name="20% - Accent4 6 2 3 2 5 3" xfId="19903"/>
    <cellStyle name="20% - Accent4 6 2 3 2 6" xfId="7002"/>
    <cellStyle name="20% - Accent4 6 2 3 2 6 2" xfId="14039"/>
    <cellStyle name="20% - Accent4 6 2 3 2 6 3" xfId="21076"/>
    <cellStyle name="20% - Accent4 6 2 3 2 7" xfId="8175"/>
    <cellStyle name="20% - Accent4 6 2 3 2 8" xfId="15212"/>
    <cellStyle name="20% - Accent4 6 2 3 3" xfId="1733"/>
    <cellStyle name="20% - Accent4 6 2 3 3 2" xfId="8771"/>
    <cellStyle name="20% - Accent4 6 2 3 3 3" xfId="15808"/>
    <cellStyle name="20% - Accent4 6 2 3 4" xfId="2906"/>
    <cellStyle name="20% - Accent4 6 2 3 4 2" xfId="9944"/>
    <cellStyle name="20% - Accent4 6 2 3 4 3" xfId="16981"/>
    <cellStyle name="20% - Accent4 6 2 3 5" xfId="4080"/>
    <cellStyle name="20% - Accent4 6 2 3 5 2" xfId="11117"/>
    <cellStyle name="20% - Accent4 6 2 3 5 3" xfId="18154"/>
    <cellStyle name="20% - Accent4 6 2 3 6" xfId="5253"/>
    <cellStyle name="20% - Accent4 6 2 3 6 2" xfId="12290"/>
    <cellStyle name="20% - Accent4 6 2 3 6 3" xfId="19327"/>
    <cellStyle name="20% - Accent4 6 2 3 7" xfId="6426"/>
    <cellStyle name="20% - Accent4 6 2 3 7 2" xfId="13463"/>
    <cellStyle name="20% - Accent4 6 2 3 7 3" xfId="20500"/>
    <cellStyle name="20% - Accent4 6 2 3 8" xfId="7599"/>
    <cellStyle name="20% - Accent4 6 2 3 9" xfId="14636"/>
    <cellStyle name="20% - Accent4 6 2 4" xfId="884"/>
    <cellStyle name="20% - Accent4 6 2 4 2" xfId="1999"/>
    <cellStyle name="20% - Accent4 6 2 4 2 2" xfId="9037"/>
    <cellStyle name="20% - Accent4 6 2 4 2 3" xfId="16074"/>
    <cellStyle name="20% - Accent4 6 2 4 3" xfId="3172"/>
    <cellStyle name="20% - Accent4 6 2 4 3 2" xfId="10210"/>
    <cellStyle name="20% - Accent4 6 2 4 3 3" xfId="17247"/>
    <cellStyle name="20% - Accent4 6 2 4 4" xfId="4346"/>
    <cellStyle name="20% - Accent4 6 2 4 4 2" xfId="11383"/>
    <cellStyle name="20% - Accent4 6 2 4 4 3" xfId="18420"/>
    <cellStyle name="20% - Accent4 6 2 4 5" xfId="5519"/>
    <cellStyle name="20% - Accent4 6 2 4 5 2" xfId="12556"/>
    <cellStyle name="20% - Accent4 6 2 4 5 3" xfId="19593"/>
    <cellStyle name="20% - Accent4 6 2 4 6" xfId="6692"/>
    <cellStyle name="20% - Accent4 6 2 4 6 2" xfId="13729"/>
    <cellStyle name="20% - Accent4 6 2 4 6 3" xfId="20766"/>
    <cellStyle name="20% - Accent4 6 2 4 7" xfId="7865"/>
    <cellStyle name="20% - Accent4 6 2 4 8" xfId="14902"/>
    <cellStyle name="20% - Accent4 6 2 5" xfId="1423"/>
    <cellStyle name="20% - Accent4 6 2 5 2" xfId="8461"/>
    <cellStyle name="20% - Accent4 6 2 5 3" xfId="15498"/>
    <cellStyle name="20% - Accent4 6 2 6" xfId="2596"/>
    <cellStyle name="20% - Accent4 6 2 6 2" xfId="9634"/>
    <cellStyle name="20% - Accent4 6 2 6 3" xfId="16671"/>
    <cellStyle name="20% - Accent4 6 2 7" xfId="3770"/>
    <cellStyle name="20% - Accent4 6 2 7 2" xfId="10807"/>
    <cellStyle name="20% - Accent4 6 2 7 3" xfId="17844"/>
    <cellStyle name="20% - Accent4 6 2 8" xfId="4943"/>
    <cellStyle name="20% - Accent4 6 2 8 2" xfId="11980"/>
    <cellStyle name="20% - Accent4 6 2 8 3" xfId="19017"/>
    <cellStyle name="20% - Accent4 6 2 9" xfId="6116"/>
    <cellStyle name="20% - Accent4 6 2 9 2" xfId="13153"/>
    <cellStyle name="20% - Accent4 6 2 9 3" xfId="20190"/>
    <cellStyle name="20% - Accent4 6 3" xfId="425"/>
    <cellStyle name="20% - Accent4 6 3 2" xfId="1001"/>
    <cellStyle name="20% - Accent4 6 3 2 2" xfId="2116"/>
    <cellStyle name="20% - Accent4 6 3 2 2 2" xfId="9154"/>
    <cellStyle name="20% - Accent4 6 3 2 2 3" xfId="16191"/>
    <cellStyle name="20% - Accent4 6 3 2 3" xfId="3289"/>
    <cellStyle name="20% - Accent4 6 3 2 3 2" xfId="10327"/>
    <cellStyle name="20% - Accent4 6 3 2 3 3" xfId="17364"/>
    <cellStyle name="20% - Accent4 6 3 2 4" xfId="4463"/>
    <cellStyle name="20% - Accent4 6 3 2 4 2" xfId="11500"/>
    <cellStyle name="20% - Accent4 6 3 2 4 3" xfId="18537"/>
    <cellStyle name="20% - Accent4 6 3 2 5" xfId="5636"/>
    <cellStyle name="20% - Accent4 6 3 2 5 2" xfId="12673"/>
    <cellStyle name="20% - Accent4 6 3 2 5 3" xfId="19710"/>
    <cellStyle name="20% - Accent4 6 3 2 6" xfId="6809"/>
    <cellStyle name="20% - Accent4 6 3 2 6 2" xfId="13846"/>
    <cellStyle name="20% - Accent4 6 3 2 6 3" xfId="20883"/>
    <cellStyle name="20% - Accent4 6 3 2 7" xfId="7982"/>
    <cellStyle name="20% - Accent4 6 3 2 8" xfId="15019"/>
    <cellStyle name="20% - Accent4 6 3 3" xfId="1540"/>
    <cellStyle name="20% - Accent4 6 3 3 2" xfId="8578"/>
    <cellStyle name="20% - Accent4 6 3 3 3" xfId="15615"/>
    <cellStyle name="20% - Accent4 6 3 4" xfId="2713"/>
    <cellStyle name="20% - Accent4 6 3 4 2" xfId="9751"/>
    <cellStyle name="20% - Accent4 6 3 4 3" xfId="16788"/>
    <cellStyle name="20% - Accent4 6 3 5" xfId="3887"/>
    <cellStyle name="20% - Accent4 6 3 5 2" xfId="10924"/>
    <cellStyle name="20% - Accent4 6 3 5 3" xfId="17961"/>
    <cellStyle name="20% - Accent4 6 3 6" xfId="5060"/>
    <cellStyle name="20% - Accent4 6 3 6 2" xfId="12097"/>
    <cellStyle name="20% - Accent4 6 3 6 3" xfId="19134"/>
    <cellStyle name="20% - Accent4 6 3 7" xfId="6233"/>
    <cellStyle name="20% - Accent4 6 3 7 2" xfId="13270"/>
    <cellStyle name="20% - Accent4 6 3 7 3" xfId="20307"/>
    <cellStyle name="20% - Accent4 6 3 8" xfId="7406"/>
    <cellStyle name="20% - Accent4 6 3 9" xfId="14443"/>
    <cellStyle name="20% - Accent4 6 4" xfId="617"/>
    <cellStyle name="20% - Accent4 6 4 2" xfId="1193"/>
    <cellStyle name="20% - Accent4 6 4 2 2" xfId="2308"/>
    <cellStyle name="20% - Accent4 6 4 2 2 2" xfId="9346"/>
    <cellStyle name="20% - Accent4 6 4 2 2 3" xfId="16383"/>
    <cellStyle name="20% - Accent4 6 4 2 3" xfId="3481"/>
    <cellStyle name="20% - Accent4 6 4 2 3 2" xfId="10519"/>
    <cellStyle name="20% - Accent4 6 4 2 3 3" xfId="17556"/>
    <cellStyle name="20% - Accent4 6 4 2 4" xfId="4655"/>
    <cellStyle name="20% - Accent4 6 4 2 4 2" xfId="11692"/>
    <cellStyle name="20% - Accent4 6 4 2 4 3" xfId="18729"/>
    <cellStyle name="20% - Accent4 6 4 2 5" xfId="5828"/>
    <cellStyle name="20% - Accent4 6 4 2 5 2" xfId="12865"/>
    <cellStyle name="20% - Accent4 6 4 2 5 3" xfId="19902"/>
    <cellStyle name="20% - Accent4 6 4 2 6" xfId="7001"/>
    <cellStyle name="20% - Accent4 6 4 2 6 2" xfId="14038"/>
    <cellStyle name="20% - Accent4 6 4 2 6 3" xfId="21075"/>
    <cellStyle name="20% - Accent4 6 4 2 7" xfId="8174"/>
    <cellStyle name="20% - Accent4 6 4 2 8" xfId="15211"/>
    <cellStyle name="20% - Accent4 6 4 3" xfId="1732"/>
    <cellStyle name="20% - Accent4 6 4 3 2" xfId="8770"/>
    <cellStyle name="20% - Accent4 6 4 3 3" xfId="15807"/>
    <cellStyle name="20% - Accent4 6 4 4" xfId="2905"/>
    <cellStyle name="20% - Accent4 6 4 4 2" xfId="9943"/>
    <cellStyle name="20% - Accent4 6 4 4 3" xfId="16980"/>
    <cellStyle name="20% - Accent4 6 4 5" xfId="4079"/>
    <cellStyle name="20% - Accent4 6 4 5 2" xfId="11116"/>
    <cellStyle name="20% - Accent4 6 4 5 3" xfId="18153"/>
    <cellStyle name="20% - Accent4 6 4 6" xfId="5252"/>
    <cellStyle name="20% - Accent4 6 4 6 2" xfId="12289"/>
    <cellStyle name="20% - Accent4 6 4 6 3" xfId="19326"/>
    <cellStyle name="20% - Accent4 6 4 7" xfId="6425"/>
    <cellStyle name="20% - Accent4 6 4 7 2" xfId="13462"/>
    <cellStyle name="20% - Accent4 6 4 7 3" xfId="20499"/>
    <cellStyle name="20% - Accent4 6 4 8" xfId="7598"/>
    <cellStyle name="20% - Accent4 6 4 9" xfId="14635"/>
    <cellStyle name="20% - Accent4 6 5" xfId="788"/>
    <cellStyle name="20% - Accent4 6 5 2" xfId="1903"/>
    <cellStyle name="20% - Accent4 6 5 2 2" xfId="8941"/>
    <cellStyle name="20% - Accent4 6 5 2 3" xfId="15978"/>
    <cellStyle name="20% - Accent4 6 5 3" xfId="3076"/>
    <cellStyle name="20% - Accent4 6 5 3 2" xfId="10114"/>
    <cellStyle name="20% - Accent4 6 5 3 3" xfId="17151"/>
    <cellStyle name="20% - Accent4 6 5 4" xfId="4250"/>
    <cellStyle name="20% - Accent4 6 5 4 2" xfId="11287"/>
    <cellStyle name="20% - Accent4 6 5 4 3" xfId="18324"/>
    <cellStyle name="20% - Accent4 6 5 5" xfId="5423"/>
    <cellStyle name="20% - Accent4 6 5 5 2" xfId="12460"/>
    <cellStyle name="20% - Accent4 6 5 5 3" xfId="19497"/>
    <cellStyle name="20% - Accent4 6 5 6" xfId="6596"/>
    <cellStyle name="20% - Accent4 6 5 6 2" xfId="13633"/>
    <cellStyle name="20% - Accent4 6 5 6 3" xfId="20670"/>
    <cellStyle name="20% - Accent4 6 5 7" xfId="7769"/>
    <cellStyle name="20% - Accent4 6 5 8" xfId="14806"/>
    <cellStyle name="20% - Accent4 6 6" xfId="220"/>
    <cellStyle name="20% - Accent4 6 6 2" xfId="8359"/>
    <cellStyle name="20% - Accent4 6 6 3" xfId="15396"/>
    <cellStyle name="20% - Accent4 6 7" xfId="2493"/>
    <cellStyle name="20% - Accent4 6 7 2" xfId="9531"/>
    <cellStyle name="20% - Accent4 6 7 3" xfId="16568"/>
    <cellStyle name="20% - Accent4 6 8" xfId="3667"/>
    <cellStyle name="20% - Accent4 6 8 2" xfId="10704"/>
    <cellStyle name="20% - Accent4 6 8 3" xfId="17741"/>
    <cellStyle name="20% - Accent4 6 9" xfId="4840"/>
    <cellStyle name="20% - Accent4 6 9 2" xfId="11877"/>
    <cellStyle name="20% - Accent4 6 9 3" xfId="18914"/>
    <cellStyle name="20% - Accent4 7" xfId="170"/>
    <cellStyle name="20% - Accent4 7 10" xfId="6011"/>
    <cellStyle name="20% - Accent4 7 10 2" xfId="13048"/>
    <cellStyle name="20% - Accent4 7 10 3" xfId="20085"/>
    <cellStyle name="20% - Accent4 7 11" xfId="7184"/>
    <cellStyle name="20% - Accent4 7 12" xfId="14221"/>
    <cellStyle name="20% - Accent4 7 2" xfId="309"/>
    <cellStyle name="20% - Accent4 7 2 10" xfId="7290"/>
    <cellStyle name="20% - Accent4 7 2 11" xfId="14327"/>
    <cellStyle name="20% - Accent4 7 2 2" xfId="428"/>
    <cellStyle name="20% - Accent4 7 2 2 2" xfId="1004"/>
    <cellStyle name="20% - Accent4 7 2 2 2 2" xfId="2119"/>
    <cellStyle name="20% - Accent4 7 2 2 2 2 2" xfId="9157"/>
    <cellStyle name="20% - Accent4 7 2 2 2 2 3" xfId="16194"/>
    <cellStyle name="20% - Accent4 7 2 2 2 3" xfId="3292"/>
    <cellStyle name="20% - Accent4 7 2 2 2 3 2" xfId="10330"/>
    <cellStyle name="20% - Accent4 7 2 2 2 3 3" xfId="17367"/>
    <cellStyle name="20% - Accent4 7 2 2 2 4" xfId="4466"/>
    <cellStyle name="20% - Accent4 7 2 2 2 4 2" xfId="11503"/>
    <cellStyle name="20% - Accent4 7 2 2 2 4 3" xfId="18540"/>
    <cellStyle name="20% - Accent4 7 2 2 2 5" xfId="5639"/>
    <cellStyle name="20% - Accent4 7 2 2 2 5 2" xfId="12676"/>
    <cellStyle name="20% - Accent4 7 2 2 2 5 3" xfId="19713"/>
    <cellStyle name="20% - Accent4 7 2 2 2 6" xfId="6812"/>
    <cellStyle name="20% - Accent4 7 2 2 2 6 2" xfId="13849"/>
    <cellStyle name="20% - Accent4 7 2 2 2 6 3" xfId="20886"/>
    <cellStyle name="20% - Accent4 7 2 2 2 7" xfId="7985"/>
    <cellStyle name="20% - Accent4 7 2 2 2 8" xfId="15022"/>
    <cellStyle name="20% - Accent4 7 2 2 3" xfId="1543"/>
    <cellStyle name="20% - Accent4 7 2 2 3 2" xfId="8581"/>
    <cellStyle name="20% - Accent4 7 2 2 3 3" xfId="15618"/>
    <cellStyle name="20% - Accent4 7 2 2 4" xfId="2716"/>
    <cellStyle name="20% - Accent4 7 2 2 4 2" xfId="9754"/>
    <cellStyle name="20% - Accent4 7 2 2 4 3" xfId="16791"/>
    <cellStyle name="20% - Accent4 7 2 2 5" xfId="3890"/>
    <cellStyle name="20% - Accent4 7 2 2 5 2" xfId="10927"/>
    <cellStyle name="20% - Accent4 7 2 2 5 3" xfId="17964"/>
    <cellStyle name="20% - Accent4 7 2 2 6" xfId="5063"/>
    <cellStyle name="20% - Accent4 7 2 2 6 2" xfId="12100"/>
    <cellStyle name="20% - Accent4 7 2 2 6 3" xfId="19137"/>
    <cellStyle name="20% - Accent4 7 2 2 7" xfId="6236"/>
    <cellStyle name="20% - Accent4 7 2 2 7 2" xfId="13273"/>
    <cellStyle name="20% - Accent4 7 2 2 7 3" xfId="20310"/>
    <cellStyle name="20% - Accent4 7 2 2 8" xfId="7409"/>
    <cellStyle name="20% - Accent4 7 2 2 9" xfId="14446"/>
    <cellStyle name="20% - Accent4 7 2 3" xfId="620"/>
    <cellStyle name="20% - Accent4 7 2 3 2" xfId="1196"/>
    <cellStyle name="20% - Accent4 7 2 3 2 2" xfId="2311"/>
    <cellStyle name="20% - Accent4 7 2 3 2 2 2" xfId="9349"/>
    <cellStyle name="20% - Accent4 7 2 3 2 2 3" xfId="16386"/>
    <cellStyle name="20% - Accent4 7 2 3 2 3" xfId="3484"/>
    <cellStyle name="20% - Accent4 7 2 3 2 3 2" xfId="10522"/>
    <cellStyle name="20% - Accent4 7 2 3 2 3 3" xfId="17559"/>
    <cellStyle name="20% - Accent4 7 2 3 2 4" xfId="4658"/>
    <cellStyle name="20% - Accent4 7 2 3 2 4 2" xfId="11695"/>
    <cellStyle name="20% - Accent4 7 2 3 2 4 3" xfId="18732"/>
    <cellStyle name="20% - Accent4 7 2 3 2 5" xfId="5831"/>
    <cellStyle name="20% - Accent4 7 2 3 2 5 2" xfId="12868"/>
    <cellStyle name="20% - Accent4 7 2 3 2 5 3" xfId="19905"/>
    <cellStyle name="20% - Accent4 7 2 3 2 6" xfId="7004"/>
    <cellStyle name="20% - Accent4 7 2 3 2 6 2" xfId="14041"/>
    <cellStyle name="20% - Accent4 7 2 3 2 6 3" xfId="21078"/>
    <cellStyle name="20% - Accent4 7 2 3 2 7" xfId="8177"/>
    <cellStyle name="20% - Accent4 7 2 3 2 8" xfId="15214"/>
    <cellStyle name="20% - Accent4 7 2 3 3" xfId="1735"/>
    <cellStyle name="20% - Accent4 7 2 3 3 2" xfId="8773"/>
    <cellStyle name="20% - Accent4 7 2 3 3 3" xfId="15810"/>
    <cellStyle name="20% - Accent4 7 2 3 4" xfId="2908"/>
    <cellStyle name="20% - Accent4 7 2 3 4 2" xfId="9946"/>
    <cellStyle name="20% - Accent4 7 2 3 4 3" xfId="16983"/>
    <cellStyle name="20% - Accent4 7 2 3 5" xfId="4082"/>
    <cellStyle name="20% - Accent4 7 2 3 5 2" xfId="11119"/>
    <cellStyle name="20% - Accent4 7 2 3 5 3" xfId="18156"/>
    <cellStyle name="20% - Accent4 7 2 3 6" xfId="5255"/>
    <cellStyle name="20% - Accent4 7 2 3 6 2" xfId="12292"/>
    <cellStyle name="20% - Accent4 7 2 3 6 3" xfId="19329"/>
    <cellStyle name="20% - Accent4 7 2 3 7" xfId="6428"/>
    <cellStyle name="20% - Accent4 7 2 3 7 2" xfId="13465"/>
    <cellStyle name="20% - Accent4 7 2 3 7 3" xfId="20502"/>
    <cellStyle name="20% - Accent4 7 2 3 8" xfId="7601"/>
    <cellStyle name="20% - Accent4 7 2 3 9" xfId="14638"/>
    <cellStyle name="20% - Accent4 7 2 4" xfId="885"/>
    <cellStyle name="20% - Accent4 7 2 4 2" xfId="2000"/>
    <cellStyle name="20% - Accent4 7 2 4 2 2" xfId="9038"/>
    <cellStyle name="20% - Accent4 7 2 4 2 3" xfId="16075"/>
    <cellStyle name="20% - Accent4 7 2 4 3" xfId="3173"/>
    <cellStyle name="20% - Accent4 7 2 4 3 2" xfId="10211"/>
    <cellStyle name="20% - Accent4 7 2 4 3 3" xfId="17248"/>
    <cellStyle name="20% - Accent4 7 2 4 4" xfId="4347"/>
    <cellStyle name="20% - Accent4 7 2 4 4 2" xfId="11384"/>
    <cellStyle name="20% - Accent4 7 2 4 4 3" xfId="18421"/>
    <cellStyle name="20% - Accent4 7 2 4 5" xfId="5520"/>
    <cellStyle name="20% - Accent4 7 2 4 5 2" xfId="12557"/>
    <cellStyle name="20% - Accent4 7 2 4 5 3" xfId="19594"/>
    <cellStyle name="20% - Accent4 7 2 4 6" xfId="6693"/>
    <cellStyle name="20% - Accent4 7 2 4 6 2" xfId="13730"/>
    <cellStyle name="20% - Accent4 7 2 4 6 3" xfId="20767"/>
    <cellStyle name="20% - Accent4 7 2 4 7" xfId="7866"/>
    <cellStyle name="20% - Accent4 7 2 4 8" xfId="14903"/>
    <cellStyle name="20% - Accent4 7 2 5" xfId="1424"/>
    <cellStyle name="20% - Accent4 7 2 5 2" xfId="8462"/>
    <cellStyle name="20% - Accent4 7 2 5 3" xfId="15499"/>
    <cellStyle name="20% - Accent4 7 2 6" xfId="2597"/>
    <cellStyle name="20% - Accent4 7 2 6 2" xfId="9635"/>
    <cellStyle name="20% - Accent4 7 2 6 3" xfId="16672"/>
    <cellStyle name="20% - Accent4 7 2 7" xfId="3771"/>
    <cellStyle name="20% - Accent4 7 2 7 2" xfId="10808"/>
    <cellStyle name="20% - Accent4 7 2 7 3" xfId="17845"/>
    <cellStyle name="20% - Accent4 7 2 8" xfId="4944"/>
    <cellStyle name="20% - Accent4 7 2 8 2" xfId="11981"/>
    <cellStyle name="20% - Accent4 7 2 8 3" xfId="19018"/>
    <cellStyle name="20% - Accent4 7 2 9" xfId="6117"/>
    <cellStyle name="20% - Accent4 7 2 9 2" xfId="13154"/>
    <cellStyle name="20% - Accent4 7 2 9 3" xfId="20191"/>
    <cellStyle name="20% - Accent4 7 3" xfId="427"/>
    <cellStyle name="20% - Accent4 7 3 2" xfId="1003"/>
    <cellStyle name="20% - Accent4 7 3 2 2" xfId="2118"/>
    <cellStyle name="20% - Accent4 7 3 2 2 2" xfId="9156"/>
    <cellStyle name="20% - Accent4 7 3 2 2 3" xfId="16193"/>
    <cellStyle name="20% - Accent4 7 3 2 3" xfId="3291"/>
    <cellStyle name="20% - Accent4 7 3 2 3 2" xfId="10329"/>
    <cellStyle name="20% - Accent4 7 3 2 3 3" xfId="17366"/>
    <cellStyle name="20% - Accent4 7 3 2 4" xfId="4465"/>
    <cellStyle name="20% - Accent4 7 3 2 4 2" xfId="11502"/>
    <cellStyle name="20% - Accent4 7 3 2 4 3" xfId="18539"/>
    <cellStyle name="20% - Accent4 7 3 2 5" xfId="5638"/>
    <cellStyle name="20% - Accent4 7 3 2 5 2" xfId="12675"/>
    <cellStyle name="20% - Accent4 7 3 2 5 3" xfId="19712"/>
    <cellStyle name="20% - Accent4 7 3 2 6" xfId="6811"/>
    <cellStyle name="20% - Accent4 7 3 2 6 2" xfId="13848"/>
    <cellStyle name="20% - Accent4 7 3 2 6 3" xfId="20885"/>
    <cellStyle name="20% - Accent4 7 3 2 7" xfId="7984"/>
    <cellStyle name="20% - Accent4 7 3 2 8" xfId="15021"/>
    <cellStyle name="20% - Accent4 7 3 3" xfId="1542"/>
    <cellStyle name="20% - Accent4 7 3 3 2" xfId="8580"/>
    <cellStyle name="20% - Accent4 7 3 3 3" xfId="15617"/>
    <cellStyle name="20% - Accent4 7 3 4" xfId="2715"/>
    <cellStyle name="20% - Accent4 7 3 4 2" xfId="9753"/>
    <cellStyle name="20% - Accent4 7 3 4 3" xfId="16790"/>
    <cellStyle name="20% - Accent4 7 3 5" xfId="3889"/>
    <cellStyle name="20% - Accent4 7 3 5 2" xfId="10926"/>
    <cellStyle name="20% - Accent4 7 3 5 3" xfId="17963"/>
    <cellStyle name="20% - Accent4 7 3 6" xfId="5062"/>
    <cellStyle name="20% - Accent4 7 3 6 2" xfId="12099"/>
    <cellStyle name="20% - Accent4 7 3 6 3" xfId="19136"/>
    <cellStyle name="20% - Accent4 7 3 7" xfId="6235"/>
    <cellStyle name="20% - Accent4 7 3 7 2" xfId="13272"/>
    <cellStyle name="20% - Accent4 7 3 7 3" xfId="20309"/>
    <cellStyle name="20% - Accent4 7 3 8" xfId="7408"/>
    <cellStyle name="20% - Accent4 7 3 9" xfId="14445"/>
    <cellStyle name="20% - Accent4 7 4" xfId="619"/>
    <cellStyle name="20% - Accent4 7 4 2" xfId="1195"/>
    <cellStyle name="20% - Accent4 7 4 2 2" xfId="2310"/>
    <cellStyle name="20% - Accent4 7 4 2 2 2" xfId="9348"/>
    <cellStyle name="20% - Accent4 7 4 2 2 3" xfId="16385"/>
    <cellStyle name="20% - Accent4 7 4 2 3" xfId="3483"/>
    <cellStyle name="20% - Accent4 7 4 2 3 2" xfId="10521"/>
    <cellStyle name="20% - Accent4 7 4 2 3 3" xfId="17558"/>
    <cellStyle name="20% - Accent4 7 4 2 4" xfId="4657"/>
    <cellStyle name="20% - Accent4 7 4 2 4 2" xfId="11694"/>
    <cellStyle name="20% - Accent4 7 4 2 4 3" xfId="18731"/>
    <cellStyle name="20% - Accent4 7 4 2 5" xfId="5830"/>
    <cellStyle name="20% - Accent4 7 4 2 5 2" xfId="12867"/>
    <cellStyle name="20% - Accent4 7 4 2 5 3" xfId="19904"/>
    <cellStyle name="20% - Accent4 7 4 2 6" xfId="7003"/>
    <cellStyle name="20% - Accent4 7 4 2 6 2" xfId="14040"/>
    <cellStyle name="20% - Accent4 7 4 2 6 3" xfId="21077"/>
    <cellStyle name="20% - Accent4 7 4 2 7" xfId="8176"/>
    <cellStyle name="20% - Accent4 7 4 2 8" xfId="15213"/>
    <cellStyle name="20% - Accent4 7 4 3" xfId="1734"/>
    <cellStyle name="20% - Accent4 7 4 3 2" xfId="8772"/>
    <cellStyle name="20% - Accent4 7 4 3 3" xfId="15809"/>
    <cellStyle name="20% - Accent4 7 4 4" xfId="2907"/>
    <cellStyle name="20% - Accent4 7 4 4 2" xfId="9945"/>
    <cellStyle name="20% - Accent4 7 4 4 3" xfId="16982"/>
    <cellStyle name="20% - Accent4 7 4 5" xfId="4081"/>
    <cellStyle name="20% - Accent4 7 4 5 2" xfId="11118"/>
    <cellStyle name="20% - Accent4 7 4 5 3" xfId="18155"/>
    <cellStyle name="20% - Accent4 7 4 6" xfId="5254"/>
    <cellStyle name="20% - Accent4 7 4 6 2" xfId="12291"/>
    <cellStyle name="20% - Accent4 7 4 6 3" xfId="19328"/>
    <cellStyle name="20% - Accent4 7 4 7" xfId="6427"/>
    <cellStyle name="20% - Accent4 7 4 7 2" xfId="13464"/>
    <cellStyle name="20% - Accent4 7 4 7 3" xfId="20501"/>
    <cellStyle name="20% - Accent4 7 4 8" xfId="7600"/>
    <cellStyle name="20% - Accent4 7 4 9" xfId="14637"/>
    <cellStyle name="20% - Accent4 7 5" xfId="789"/>
    <cellStyle name="20% - Accent4 7 5 2" xfId="1904"/>
    <cellStyle name="20% - Accent4 7 5 2 2" xfId="8942"/>
    <cellStyle name="20% - Accent4 7 5 2 3" xfId="15979"/>
    <cellStyle name="20% - Accent4 7 5 3" xfId="3077"/>
    <cellStyle name="20% - Accent4 7 5 3 2" xfId="10115"/>
    <cellStyle name="20% - Accent4 7 5 3 3" xfId="17152"/>
    <cellStyle name="20% - Accent4 7 5 4" xfId="4251"/>
    <cellStyle name="20% - Accent4 7 5 4 2" xfId="11288"/>
    <cellStyle name="20% - Accent4 7 5 4 3" xfId="18325"/>
    <cellStyle name="20% - Accent4 7 5 5" xfId="5424"/>
    <cellStyle name="20% - Accent4 7 5 5 2" xfId="12461"/>
    <cellStyle name="20% - Accent4 7 5 5 3" xfId="19498"/>
    <cellStyle name="20% - Accent4 7 5 6" xfId="6597"/>
    <cellStyle name="20% - Accent4 7 5 6 2" xfId="13634"/>
    <cellStyle name="20% - Accent4 7 5 6 3" xfId="20671"/>
    <cellStyle name="20% - Accent4 7 5 7" xfId="7770"/>
    <cellStyle name="20% - Accent4 7 5 8" xfId="14807"/>
    <cellStyle name="20% - Accent4 7 6" xfId="221"/>
    <cellStyle name="20% - Accent4 7 6 2" xfId="8357"/>
    <cellStyle name="20% - Accent4 7 6 3" xfId="15394"/>
    <cellStyle name="20% - Accent4 7 7" xfId="2491"/>
    <cellStyle name="20% - Accent4 7 7 2" xfId="9529"/>
    <cellStyle name="20% - Accent4 7 7 3" xfId="16566"/>
    <cellStyle name="20% - Accent4 7 8" xfId="3665"/>
    <cellStyle name="20% - Accent4 7 8 2" xfId="10702"/>
    <cellStyle name="20% - Accent4 7 8 3" xfId="17739"/>
    <cellStyle name="20% - Accent4 7 9" xfId="4838"/>
    <cellStyle name="20% - Accent4 7 9 2" xfId="11875"/>
    <cellStyle name="20% - Accent4 7 9 3" xfId="18912"/>
    <cellStyle name="20% - Accent4 8" xfId="304"/>
    <cellStyle name="20% - Accent4 8 10" xfId="7285"/>
    <cellStyle name="20% - Accent4 8 11" xfId="14322"/>
    <cellStyle name="20% - Accent4 8 2" xfId="429"/>
    <cellStyle name="20% - Accent4 8 2 2" xfId="1005"/>
    <cellStyle name="20% - Accent4 8 2 2 2" xfId="2120"/>
    <cellStyle name="20% - Accent4 8 2 2 2 2" xfId="9158"/>
    <cellStyle name="20% - Accent4 8 2 2 2 3" xfId="16195"/>
    <cellStyle name="20% - Accent4 8 2 2 3" xfId="3293"/>
    <cellStyle name="20% - Accent4 8 2 2 3 2" xfId="10331"/>
    <cellStyle name="20% - Accent4 8 2 2 3 3" xfId="17368"/>
    <cellStyle name="20% - Accent4 8 2 2 4" xfId="4467"/>
    <cellStyle name="20% - Accent4 8 2 2 4 2" xfId="11504"/>
    <cellStyle name="20% - Accent4 8 2 2 4 3" xfId="18541"/>
    <cellStyle name="20% - Accent4 8 2 2 5" xfId="5640"/>
    <cellStyle name="20% - Accent4 8 2 2 5 2" xfId="12677"/>
    <cellStyle name="20% - Accent4 8 2 2 5 3" xfId="19714"/>
    <cellStyle name="20% - Accent4 8 2 2 6" xfId="6813"/>
    <cellStyle name="20% - Accent4 8 2 2 6 2" xfId="13850"/>
    <cellStyle name="20% - Accent4 8 2 2 6 3" xfId="20887"/>
    <cellStyle name="20% - Accent4 8 2 2 7" xfId="7986"/>
    <cellStyle name="20% - Accent4 8 2 2 8" xfId="15023"/>
    <cellStyle name="20% - Accent4 8 2 3" xfId="1544"/>
    <cellStyle name="20% - Accent4 8 2 3 2" xfId="8582"/>
    <cellStyle name="20% - Accent4 8 2 3 3" xfId="15619"/>
    <cellStyle name="20% - Accent4 8 2 4" xfId="2717"/>
    <cellStyle name="20% - Accent4 8 2 4 2" xfId="9755"/>
    <cellStyle name="20% - Accent4 8 2 4 3" xfId="16792"/>
    <cellStyle name="20% - Accent4 8 2 5" xfId="3891"/>
    <cellStyle name="20% - Accent4 8 2 5 2" xfId="10928"/>
    <cellStyle name="20% - Accent4 8 2 5 3" xfId="17965"/>
    <cellStyle name="20% - Accent4 8 2 6" xfId="5064"/>
    <cellStyle name="20% - Accent4 8 2 6 2" xfId="12101"/>
    <cellStyle name="20% - Accent4 8 2 6 3" xfId="19138"/>
    <cellStyle name="20% - Accent4 8 2 7" xfId="6237"/>
    <cellStyle name="20% - Accent4 8 2 7 2" xfId="13274"/>
    <cellStyle name="20% - Accent4 8 2 7 3" xfId="20311"/>
    <cellStyle name="20% - Accent4 8 2 8" xfId="7410"/>
    <cellStyle name="20% - Accent4 8 2 9" xfId="14447"/>
    <cellStyle name="20% - Accent4 8 3" xfId="621"/>
    <cellStyle name="20% - Accent4 8 3 2" xfId="1197"/>
    <cellStyle name="20% - Accent4 8 3 2 2" xfId="2312"/>
    <cellStyle name="20% - Accent4 8 3 2 2 2" xfId="9350"/>
    <cellStyle name="20% - Accent4 8 3 2 2 3" xfId="16387"/>
    <cellStyle name="20% - Accent4 8 3 2 3" xfId="3485"/>
    <cellStyle name="20% - Accent4 8 3 2 3 2" xfId="10523"/>
    <cellStyle name="20% - Accent4 8 3 2 3 3" xfId="17560"/>
    <cellStyle name="20% - Accent4 8 3 2 4" xfId="4659"/>
    <cellStyle name="20% - Accent4 8 3 2 4 2" xfId="11696"/>
    <cellStyle name="20% - Accent4 8 3 2 4 3" xfId="18733"/>
    <cellStyle name="20% - Accent4 8 3 2 5" xfId="5832"/>
    <cellStyle name="20% - Accent4 8 3 2 5 2" xfId="12869"/>
    <cellStyle name="20% - Accent4 8 3 2 5 3" xfId="19906"/>
    <cellStyle name="20% - Accent4 8 3 2 6" xfId="7005"/>
    <cellStyle name="20% - Accent4 8 3 2 6 2" xfId="14042"/>
    <cellStyle name="20% - Accent4 8 3 2 6 3" xfId="21079"/>
    <cellStyle name="20% - Accent4 8 3 2 7" xfId="8178"/>
    <cellStyle name="20% - Accent4 8 3 2 8" xfId="15215"/>
    <cellStyle name="20% - Accent4 8 3 3" xfId="1736"/>
    <cellStyle name="20% - Accent4 8 3 3 2" xfId="8774"/>
    <cellStyle name="20% - Accent4 8 3 3 3" xfId="15811"/>
    <cellStyle name="20% - Accent4 8 3 4" xfId="2909"/>
    <cellStyle name="20% - Accent4 8 3 4 2" xfId="9947"/>
    <cellStyle name="20% - Accent4 8 3 4 3" xfId="16984"/>
    <cellStyle name="20% - Accent4 8 3 5" xfId="4083"/>
    <cellStyle name="20% - Accent4 8 3 5 2" xfId="11120"/>
    <cellStyle name="20% - Accent4 8 3 5 3" xfId="18157"/>
    <cellStyle name="20% - Accent4 8 3 6" xfId="5256"/>
    <cellStyle name="20% - Accent4 8 3 6 2" xfId="12293"/>
    <cellStyle name="20% - Accent4 8 3 6 3" xfId="19330"/>
    <cellStyle name="20% - Accent4 8 3 7" xfId="6429"/>
    <cellStyle name="20% - Accent4 8 3 7 2" xfId="13466"/>
    <cellStyle name="20% - Accent4 8 3 7 3" xfId="20503"/>
    <cellStyle name="20% - Accent4 8 3 8" xfId="7602"/>
    <cellStyle name="20% - Accent4 8 3 9" xfId="14639"/>
    <cellStyle name="20% - Accent4 8 4" xfId="880"/>
    <cellStyle name="20% - Accent4 8 4 2" xfId="1995"/>
    <cellStyle name="20% - Accent4 8 4 2 2" xfId="9033"/>
    <cellStyle name="20% - Accent4 8 4 2 3" xfId="16070"/>
    <cellStyle name="20% - Accent4 8 4 3" xfId="3168"/>
    <cellStyle name="20% - Accent4 8 4 3 2" xfId="10206"/>
    <cellStyle name="20% - Accent4 8 4 3 3" xfId="17243"/>
    <cellStyle name="20% - Accent4 8 4 4" xfId="4342"/>
    <cellStyle name="20% - Accent4 8 4 4 2" xfId="11379"/>
    <cellStyle name="20% - Accent4 8 4 4 3" xfId="18416"/>
    <cellStyle name="20% - Accent4 8 4 5" xfId="5515"/>
    <cellStyle name="20% - Accent4 8 4 5 2" xfId="12552"/>
    <cellStyle name="20% - Accent4 8 4 5 3" xfId="19589"/>
    <cellStyle name="20% - Accent4 8 4 6" xfId="6688"/>
    <cellStyle name="20% - Accent4 8 4 6 2" xfId="13725"/>
    <cellStyle name="20% - Accent4 8 4 6 3" xfId="20762"/>
    <cellStyle name="20% - Accent4 8 4 7" xfId="7861"/>
    <cellStyle name="20% - Accent4 8 4 8" xfId="14898"/>
    <cellStyle name="20% - Accent4 8 5" xfId="1419"/>
    <cellStyle name="20% - Accent4 8 5 2" xfId="8457"/>
    <cellStyle name="20% - Accent4 8 5 3" xfId="15494"/>
    <cellStyle name="20% - Accent4 8 6" xfId="2592"/>
    <cellStyle name="20% - Accent4 8 6 2" xfId="9630"/>
    <cellStyle name="20% - Accent4 8 6 3" xfId="16667"/>
    <cellStyle name="20% - Accent4 8 7" xfId="3766"/>
    <cellStyle name="20% - Accent4 8 7 2" xfId="10803"/>
    <cellStyle name="20% - Accent4 8 7 3" xfId="17840"/>
    <cellStyle name="20% - Accent4 8 8" xfId="4939"/>
    <cellStyle name="20% - Accent4 8 8 2" xfId="11976"/>
    <cellStyle name="20% - Accent4 8 8 3" xfId="19013"/>
    <cellStyle name="20% - Accent4 8 9" xfId="6112"/>
    <cellStyle name="20% - Accent4 8 9 2" xfId="13149"/>
    <cellStyle name="20% - Accent4 8 9 3" xfId="20186"/>
    <cellStyle name="20% - Accent4 9" xfId="418"/>
    <cellStyle name="20% - Accent4 9 2" xfId="994"/>
    <cellStyle name="20% - Accent4 9 2 2" xfId="2109"/>
    <cellStyle name="20% - Accent4 9 2 2 2" xfId="9147"/>
    <cellStyle name="20% - Accent4 9 2 2 3" xfId="16184"/>
    <cellStyle name="20% - Accent4 9 2 3" xfId="3282"/>
    <cellStyle name="20% - Accent4 9 2 3 2" xfId="10320"/>
    <cellStyle name="20% - Accent4 9 2 3 3" xfId="17357"/>
    <cellStyle name="20% - Accent4 9 2 4" xfId="4456"/>
    <cellStyle name="20% - Accent4 9 2 4 2" xfId="11493"/>
    <cellStyle name="20% - Accent4 9 2 4 3" xfId="18530"/>
    <cellStyle name="20% - Accent4 9 2 5" xfId="5629"/>
    <cellStyle name="20% - Accent4 9 2 5 2" xfId="12666"/>
    <cellStyle name="20% - Accent4 9 2 5 3" xfId="19703"/>
    <cellStyle name="20% - Accent4 9 2 6" xfId="6802"/>
    <cellStyle name="20% - Accent4 9 2 6 2" xfId="13839"/>
    <cellStyle name="20% - Accent4 9 2 6 3" xfId="20876"/>
    <cellStyle name="20% - Accent4 9 2 7" xfId="7975"/>
    <cellStyle name="20% - Accent4 9 2 8" xfId="15012"/>
    <cellStyle name="20% - Accent4 9 3" xfId="1533"/>
    <cellStyle name="20% - Accent4 9 3 2" xfId="8571"/>
    <cellStyle name="20% - Accent4 9 3 3" xfId="15608"/>
    <cellStyle name="20% - Accent4 9 4" xfId="2706"/>
    <cellStyle name="20% - Accent4 9 4 2" xfId="9744"/>
    <cellStyle name="20% - Accent4 9 4 3" xfId="16781"/>
    <cellStyle name="20% - Accent4 9 5" xfId="3880"/>
    <cellStyle name="20% - Accent4 9 5 2" xfId="10917"/>
    <cellStyle name="20% - Accent4 9 5 3" xfId="17954"/>
    <cellStyle name="20% - Accent4 9 6" xfId="5053"/>
    <cellStyle name="20% - Accent4 9 6 2" xfId="12090"/>
    <cellStyle name="20% - Accent4 9 6 3" xfId="19127"/>
    <cellStyle name="20% - Accent4 9 7" xfId="6226"/>
    <cellStyle name="20% - Accent4 9 7 2" xfId="13263"/>
    <cellStyle name="20% - Accent4 9 7 3" xfId="20300"/>
    <cellStyle name="20% - Accent4 9 8" xfId="7399"/>
    <cellStyle name="20% - Accent4 9 9" xfId="14436"/>
    <cellStyle name="20% - Accent5" xfId="35" builtinId="46" customBuiltin="1"/>
    <cellStyle name="20% - Accent5 10" xfId="622"/>
    <cellStyle name="20% - Accent5 10 2" xfId="1198"/>
    <cellStyle name="20% - Accent5 10 2 2" xfId="2313"/>
    <cellStyle name="20% - Accent5 10 2 2 2" xfId="9351"/>
    <cellStyle name="20% - Accent5 10 2 2 3" xfId="16388"/>
    <cellStyle name="20% - Accent5 10 2 3" xfId="3486"/>
    <cellStyle name="20% - Accent5 10 2 3 2" xfId="10524"/>
    <cellStyle name="20% - Accent5 10 2 3 3" xfId="17561"/>
    <cellStyle name="20% - Accent5 10 2 4" xfId="4660"/>
    <cellStyle name="20% - Accent5 10 2 4 2" xfId="11697"/>
    <cellStyle name="20% - Accent5 10 2 4 3" xfId="18734"/>
    <cellStyle name="20% - Accent5 10 2 5" xfId="5833"/>
    <cellStyle name="20% - Accent5 10 2 5 2" xfId="12870"/>
    <cellStyle name="20% - Accent5 10 2 5 3" xfId="19907"/>
    <cellStyle name="20% - Accent5 10 2 6" xfId="7006"/>
    <cellStyle name="20% - Accent5 10 2 6 2" xfId="14043"/>
    <cellStyle name="20% - Accent5 10 2 6 3" xfId="21080"/>
    <cellStyle name="20% - Accent5 10 2 7" xfId="8179"/>
    <cellStyle name="20% - Accent5 10 2 8" xfId="15216"/>
    <cellStyle name="20% - Accent5 10 3" xfId="1737"/>
    <cellStyle name="20% - Accent5 10 3 2" xfId="8775"/>
    <cellStyle name="20% - Accent5 10 3 3" xfId="15812"/>
    <cellStyle name="20% - Accent5 10 4" xfId="2910"/>
    <cellStyle name="20% - Accent5 10 4 2" xfId="9948"/>
    <cellStyle name="20% - Accent5 10 4 3" xfId="16985"/>
    <cellStyle name="20% - Accent5 10 5" xfId="4084"/>
    <cellStyle name="20% - Accent5 10 5 2" xfId="11121"/>
    <cellStyle name="20% - Accent5 10 5 3" xfId="18158"/>
    <cellStyle name="20% - Accent5 10 6" xfId="5257"/>
    <cellStyle name="20% - Accent5 10 6 2" xfId="12294"/>
    <cellStyle name="20% - Accent5 10 6 3" xfId="19331"/>
    <cellStyle name="20% - Accent5 10 7" xfId="6430"/>
    <cellStyle name="20% - Accent5 10 7 2" xfId="13467"/>
    <cellStyle name="20% - Accent5 10 7 3" xfId="20504"/>
    <cellStyle name="20% - Accent5 10 8" xfId="7603"/>
    <cellStyle name="20% - Accent5 10 9" xfId="14640"/>
    <cellStyle name="20% - Accent5 11" xfId="790"/>
    <cellStyle name="20% - Accent5 11 2" xfId="1905"/>
    <cellStyle name="20% - Accent5 11 2 2" xfId="8943"/>
    <cellStyle name="20% - Accent5 11 2 3" xfId="15980"/>
    <cellStyle name="20% - Accent5 11 3" xfId="3078"/>
    <cellStyle name="20% - Accent5 11 3 2" xfId="10116"/>
    <cellStyle name="20% - Accent5 11 3 3" xfId="17153"/>
    <cellStyle name="20% - Accent5 11 4" xfId="4252"/>
    <cellStyle name="20% - Accent5 11 4 2" xfId="11289"/>
    <cellStyle name="20% - Accent5 11 4 3" xfId="18326"/>
    <cellStyle name="20% - Accent5 11 5" xfId="5425"/>
    <cellStyle name="20% - Accent5 11 5 2" xfId="12462"/>
    <cellStyle name="20% - Accent5 11 5 3" xfId="19499"/>
    <cellStyle name="20% - Accent5 11 6" xfId="6598"/>
    <cellStyle name="20% - Accent5 11 6 2" xfId="13635"/>
    <cellStyle name="20% - Accent5 11 6 3" xfId="20672"/>
    <cellStyle name="20% - Accent5 11 7" xfId="7771"/>
    <cellStyle name="20% - Accent5 11 8" xfId="14808"/>
    <cellStyle name="20% - Accent5 12" xfId="198"/>
    <cellStyle name="20% - Accent5 12 2" xfId="2462"/>
    <cellStyle name="20% - Accent5 12 2 2" xfId="9500"/>
    <cellStyle name="20% - Accent5 12 2 3" xfId="16537"/>
    <cellStyle name="20% - Accent5 12 3" xfId="3635"/>
    <cellStyle name="20% - Accent5 12 3 2" xfId="10673"/>
    <cellStyle name="20% - Accent5 12 3 3" xfId="17710"/>
    <cellStyle name="20% - Accent5 12 4" xfId="4809"/>
    <cellStyle name="20% - Accent5 12 4 2" xfId="11846"/>
    <cellStyle name="20% - Accent5 12 4 3" xfId="18883"/>
    <cellStyle name="20% - Accent5 12 5" xfId="5982"/>
    <cellStyle name="20% - Accent5 12 5 2" xfId="13019"/>
    <cellStyle name="20% - Accent5 12 5 3" xfId="20056"/>
    <cellStyle name="20% - Accent5 12 6" xfId="7155"/>
    <cellStyle name="20% - Accent5 12 6 2" xfId="14192"/>
    <cellStyle name="20% - Accent5 12 6 3" xfId="21229"/>
    <cellStyle name="20% - Accent5 12 7" xfId="8328"/>
    <cellStyle name="20% - Accent5 12 8" xfId="15365"/>
    <cellStyle name="20% - Accent5 13" xfId="1381"/>
    <cellStyle name="20% - Accent5 13 2" xfId="8347"/>
    <cellStyle name="20% - Accent5 13 3" xfId="15384"/>
    <cellStyle name="20% - Accent5 14" xfId="2481"/>
    <cellStyle name="20% - Accent5 14 2" xfId="9519"/>
    <cellStyle name="20% - Accent5 14 3" xfId="16556"/>
    <cellStyle name="20% - Accent5 15" xfId="3655"/>
    <cellStyle name="20% - Accent5 15 2" xfId="10692"/>
    <cellStyle name="20% - Accent5 15 3" xfId="17729"/>
    <cellStyle name="20% - Accent5 16" xfId="4828"/>
    <cellStyle name="20% - Accent5 16 2" xfId="11865"/>
    <cellStyle name="20% - Accent5 16 3" xfId="18902"/>
    <cellStyle name="20% - Accent5 17" xfId="6001"/>
    <cellStyle name="20% - Accent5 17 2" xfId="13038"/>
    <cellStyle name="20% - Accent5 17 3" xfId="20075"/>
    <cellStyle name="20% - Accent5 18" xfId="7174"/>
    <cellStyle name="20% - Accent5 19" xfId="14211"/>
    <cellStyle name="20% - Accent5 2" xfId="76"/>
    <cellStyle name="20% - Accent5 3" xfId="63"/>
    <cellStyle name="20% - Accent5 3 10" xfId="6010"/>
    <cellStyle name="20% - Accent5 3 10 2" xfId="13047"/>
    <cellStyle name="20% - Accent5 3 10 3" xfId="20084"/>
    <cellStyle name="20% - Accent5 3 11" xfId="7183"/>
    <cellStyle name="20% - Accent5 3 12" xfId="14220"/>
    <cellStyle name="20% - Accent5 3 2" xfId="311"/>
    <cellStyle name="20% - Accent5 3 2 10" xfId="7292"/>
    <cellStyle name="20% - Accent5 3 2 11" xfId="14329"/>
    <cellStyle name="20% - Accent5 3 2 2" xfId="432"/>
    <cellStyle name="20% - Accent5 3 2 2 2" xfId="1008"/>
    <cellStyle name="20% - Accent5 3 2 2 2 2" xfId="2123"/>
    <cellStyle name="20% - Accent5 3 2 2 2 2 2" xfId="9161"/>
    <cellStyle name="20% - Accent5 3 2 2 2 2 3" xfId="16198"/>
    <cellStyle name="20% - Accent5 3 2 2 2 3" xfId="3296"/>
    <cellStyle name="20% - Accent5 3 2 2 2 3 2" xfId="10334"/>
    <cellStyle name="20% - Accent5 3 2 2 2 3 3" xfId="17371"/>
    <cellStyle name="20% - Accent5 3 2 2 2 4" xfId="4470"/>
    <cellStyle name="20% - Accent5 3 2 2 2 4 2" xfId="11507"/>
    <cellStyle name="20% - Accent5 3 2 2 2 4 3" xfId="18544"/>
    <cellStyle name="20% - Accent5 3 2 2 2 5" xfId="5643"/>
    <cellStyle name="20% - Accent5 3 2 2 2 5 2" xfId="12680"/>
    <cellStyle name="20% - Accent5 3 2 2 2 5 3" xfId="19717"/>
    <cellStyle name="20% - Accent5 3 2 2 2 6" xfId="6816"/>
    <cellStyle name="20% - Accent5 3 2 2 2 6 2" xfId="13853"/>
    <cellStyle name="20% - Accent5 3 2 2 2 6 3" xfId="20890"/>
    <cellStyle name="20% - Accent5 3 2 2 2 7" xfId="7989"/>
    <cellStyle name="20% - Accent5 3 2 2 2 8" xfId="15026"/>
    <cellStyle name="20% - Accent5 3 2 2 3" xfId="1547"/>
    <cellStyle name="20% - Accent5 3 2 2 3 2" xfId="8585"/>
    <cellStyle name="20% - Accent5 3 2 2 3 3" xfId="15622"/>
    <cellStyle name="20% - Accent5 3 2 2 4" xfId="2720"/>
    <cellStyle name="20% - Accent5 3 2 2 4 2" xfId="9758"/>
    <cellStyle name="20% - Accent5 3 2 2 4 3" xfId="16795"/>
    <cellStyle name="20% - Accent5 3 2 2 5" xfId="3894"/>
    <cellStyle name="20% - Accent5 3 2 2 5 2" xfId="10931"/>
    <cellStyle name="20% - Accent5 3 2 2 5 3" xfId="17968"/>
    <cellStyle name="20% - Accent5 3 2 2 6" xfId="5067"/>
    <cellStyle name="20% - Accent5 3 2 2 6 2" xfId="12104"/>
    <cellStyle name="20% - Accent5 3 2 2 6 3" xfId="19141"/>
    <cellStyle name="20% - Accent5 3 2 2 7" xfId="6240"/>
    <cellStyle name="20% - Accent5 3 2 2 7 2" xfId="13277"/>
    <cellStyle name="20% - Accent5 3 2 2 7 3" xfId="20314"/>
    <cellStyle name="20% - Accent5 3 2 2 8" xfId="7413"/>
    <cellStyle name="20% - Accent5 3 2 2 9" xfId="14450"/>
    <cellStyle name="20% - Accent5 3 2 3" xfId="624"/>
    <cellStyle name="20% - Accent5 3 2 3 2" xfId="1200"/>
    <cellStyle name="20% - Accent5 3 2 3 2 2" xfId="2315"/>
    <cellStyle name="20% - Accent5 3 2 3 2 2 2" xfId="9353"/>
    <cellStyle name="20% - Accent5 3 2 3 2 2 3" xfId="16390"/>
    <cellStyle name="20% - Accent5 3 2 3 2 3" xfId="3488"/>
    <cellStyle name="20% - Accent5 3 2 3 2 3 2" xfId="10526"/>
    <cellStyle name="20% - Accent5 3 2 3 2 3 3" xfId="17563"/>
    <cellStyle name="20% - Accent5 3 2 3 2 4" xfId="4662"/>
    <cellStyle name="20% - Accent5 3 2 3 2 4 2" xfId="11699"/>
    <cellStyle name="20% - Accent5 3 2 3 2 4 3" xfId="18736"/>
    <cellStyle name="20% - Accent5 3 2 3 2 5" xfId="5835"/>
    <cellStyle name="20% - Accent5 3 2 3 2 5 2" xfId="12872"/>
    <cellStyle name="20% - Accent5 3 2 3 2 5 3" xfId="19909"/>
    <cellStyle name="20% - Accent5 3 2 3 2 6" xfId="7008"/>
    <cellStyle name="20% - Accent5 3 2 3 2 6 2" xfId="14045"/>
    <cellStyle name="20% - Accent5 3 2 3 2 6 3" xfId="21082"/>
    <cellStyle name="20% - Accent5 3 2 3 2 7" xfId="8181"/>
    <cellStyle name="20% - Accent5 3 2 3 2 8" xfId="15218"/>
    <cellStyle name="20% - Accent5 3 2 3 3" xfId="1739"/>
    <cellStyle name="20% - Accent5 3 2 3 3 2" xfId="8777"/>
    <cellStyle name="20% - Accent5 3 2 3 3 3" xfId="15814"/>
    <cellStyle name="20% - Accent5 3 2 3 4" xfId="2912"/>
    <cellStyle name="20% - Accent5 3 2 3 4 2" xfId="9950"/>
    <cellStyle name="20% - Accent5 3 2 3 4 3" xfId="16987"/>
    <cellStyle name="20% - Accent5 3 2 3 5" xfId="4086"/>
    <cellStyle name="20% - Accent5 3 2 3 5 2" xfId="11123"/>
    <cellStyle name="20% - Accent5 3 2 3 5 3" xfId="18160"/>
    <cellStyle name="20% - Accent5 3 2 3 6" xfId="5259"/>
    <cellStyle name="20% - Accent5 3 2 3 6 2" xfId="12296"/>
    <cellStyle name="20% - Accent5 3 2 3 6 3" xfId="19333"/>
    <cellStyle name="20% - Accent5 3 2 3 7" xfId="6432"/>
    <cellStyle name="20% - Accent5 3 2 3 7 2" xfId="13469"/>
    <cellStyle name="20% - Accent5 3 2 3 7 3" xfId="20506"/>
    <cellStyle name="20% - Accent5 3 2 3 8" xfId="7605"/>
    <cellStyle name="20% - Accent5 3 2 3 9" xfId="14642"/>
    <cellStyle name="20% - Accent5 3 2 4" xfId="887"/>
    <cellStyle name="20% - Accent5 3 2 4 2" xfId="2002"/>
    <cellStyle name="20% - Accent5 3 2 4 2 2" xfId="9040"/>
    <cellStyle name="20% - Accent5 3 2 4 2 3" xfId="16077"/>
    <cellStyle name="20% - Accent5 3 2 4 3" xfId="3175"/>
    <cellStyle name="20% - Accent5 3 2 4 3 2" xfId="10213"/>
    <cellStyle name="20% - Accent5 3 2 4 3 3" xfId="17250"/>
    <cellStyle name="20% - Accent5 3 2 4 4" xfId="4349"/>
    <cellStyle name="20% - Accent5 3 2 4 4 2" xfId="11386"/>
    <cellStyle name="20% - Accent5 3 2 4 4 3" xfId="18423"/>
    <cellStyle name="20% - Accent5 3 2 4 5" xfId="5522"/>
    <cellStyle name="20% - Accent5 3 2 4 5 2" xfId="12559"/>
    <cellStyle name="20% - Accent5 3 2 4 5 3" xfId="19596"/>
    <cellStyle name="20% - Accent5 3 2 4 6" xfId="6695"/>
    <cellStyle name="20% - Accent5 3 2 4 6 2" xfId="13732"/>
    <cellStyle name="20% - Accent5 3 2 4 6 3" xfId="20769"/>
    <cellStyle name="20% - Accent5 3 2 4 7" xfId="7868"/>
    <cellStyle name="20% - Accent5 3 2 4 8" xfId="14905"/>
    <cellStyle name="20% - Accent5 3 2 5" xfId="1426"/>
    <cellStyle name="20% - Accent5 3 2 5 2" xfId="8464"/>
    <cellStyle name="20% - Accent5 3 2 5 3" xfId="15501"/>
    <cellStyle name="20% - Accent5 3 2 6" xfId="2599"/>
    <cellStyle name="20% - Accent5 3 2 6 2" xfId="9637"/>
    <cellStyle name="20% - Accent5 3 2 6 3" xfId="16674"/>
    <cellStyle name="20% - Accent5 3 2 7" xfId="3773"/>
    <cellStyle name="20% - Accent5 3 2 7 2" xfId="10810"/>
    <cellStyle name="20% - Accent5 3 2 7 3" xfId="17847"/>
    <cellStyle name="20% - Accent5 3 2 8" xfId="4946"/>
    <cellStyle name="20% - Accent5 3 2 8 2" xfId="11983"/>
    <cellStyle name="20% - Accent5 3 2 8 3" xfId="19020"/>
    <cellStyle name="20% - Accent5 3 2 9" xfId="6119"/>
    <cellStyle name="20% - Accent5 3 2 9 2" xfId="13156"/>
    <cellStyle name="20% - Accent5 3 2 9 3" xfId="20193"/>
    <cellStyle name="20% - Accent5 3 3" xfId="431"/>
    <cellStyle name="20% - Accent5 3 3 2" xfId="1007"/>
    <cellStyle name="20% - Accent5 3 3 2 2" xfId="2122"/>
    <cellStyle name="20% - Accent5 3 3 2 2 2" xfId="9160"/>
    <cellStyle name="20% - Accent5 3 3 2 2 3" xfId="16197"/>
    <cellStyle name="20% - Accent5 3 3 2 3" xfId="3295"/>
    <cellStyle name="20% - Accent5 3 3 2 3 2" xfId="10333"/>
    <cellStyle name="20% - Accent5 3 3 2 3 3" xfId="17370"/>
    <cellStyle name="20% - Accent5 3 3 2 4" xfId="4469"/>
    <cellStyle name="20% - Accent5 3 3 2 4 2" xfId="11506"/>
    <cellStyle name="20% - Accent5 3 3 2 4 3" xfId="18543"/>
    <cellStyle name="20% - Accent5 3 3 2 5" xfId="5642"/>
    <cellStyle name="20% - Accent5 3 3 2 5 2" xfId="12679"/>
    <cellStyle name="20% - Accent5 3 3 2 5 3" xfId="19716"/>
    <cellStyle name="20% - Accent5 3 3 2 6" xfId="6815"/>
    <cellStyle name="20% - Accent5 3 3 2 6 2" xfId="13852"/>
    <cellStyle name="20% - Accent5 3 3 2 6 3" xfId="20889"/>
    <cellStyle name="20% - Accent5 3 3 2 7" xfId="7988"/>
    <cellStyle name="20% - Accent5 3 3 2 8" xfId="15025"/>
    <cellStyle name="20% - Accent5 3 3 3" xfId="1546"/>
    <cellStyle name="20% - Accent5 3 3 3 2" xfId="8584"/>
    <cellStyle name="20% - Accent5 3 3 3 3" xfId="15621"/>
    <cellStyle name="20% - Accent5 3 3 4" xfId="2719"/>
    <cellStyle name="20% - Accent5 3 3 4 2" xfId="9757"/>
    <cellStyle name="20% - Accent5 3 3 4 3" xfId="16794"/>
    <cellStyle name="20% - Accent5 3 3 5" xfId="3893"/>
    <cellStyle name="20% - Accent5 3 3 5 2" xfId="10930"/>
    <cellStyle name="20% - Accent5 3 3 5 3" xfId="17967"/>
    <cellStyle name="20% - Accent5 3 3 6" xfId="5066"/>
    <cellStyle name="20% - Accent5 3 3 6 2" xfId="12103"/>
    <cellStyle name="20% - Accent5 3 3 6 3" xfId="19140"/>
    <cellStyle name="20% - Accent5 3 3 7" xfId="6239"/>
    <cellStyle name="20% - Accent5 3 3 7 2" xfId="13276"/>
    <cellStyle name="20% - Accent5 3 3 7 3" xfId="20313"/>
    <cellStyle name="20% - Accent5 3 3 8" xfId="7412"/>
    <cellStyle name="20% - Accent5 3 3 9" xfId="14449"/>
    <cellStyle name="20% - Accent5 3 4" xfId="623"/>
    <cellStyle name="20% - Accent5 3 4 2" xfId="1199"/>
    <cellStyle name="20% - Accent5 3 4 2 2" xfId="2314"/>
    <cellStyle name="20% - Accent5 3 4 2 2 2" xfId="9352"/>
    <cellStyle name="20% - Accent5 3 4 2 2 3" xfId="16389"/>
    <cellStyle name="20% - Accent5 3 4 2 3" xfId="3487"/>
    <cellStyle name="20% - Accent5 3 4 2 3 2" xfId="10525"/>
    <cellStyle name="20% - Accent5 3 4 2 3 3" xfId="17562"/>
    <cellStyle name="20% - Accent5 3 4 2 4" xfId="4661"/>
    <cellStyle name="20% - Accent5 3 4 2 4 2" xfId="11698"/>
    <cellStyle name="20% - Accent5 3 4 2 4 3" xfId="18735"/>
    <cellStyle name="20% - Accent5 3 4 2 5" xfId="5834"/>
    <cellStyle name="20% - Accent5 3 4 2 5 2" xfId="12871"/>
    <cellStyle name="20% - Accent5 3 4 2 5 3" xfId="19908"/>
    <cellStyle name="20% - Accent5 3 4 2 6" xfId="7007"/>
    <cellStyle name="20% - Accent5 3 4 2 6 2" xfId="14044"/>
    <cellStyle name="20% - Accent5 3 4 2 6 3" xfId="21081"/>
    <cellStyle name="20% - Accent5 3 4 2 7" xfId="8180"/>
    <cellStyle name="20% - Accent5 3 4 2 8" xfId="15217"/>
    <cellStyle name="20% - Accent5 3 4 3" xfId="1738"/>
    <cellStyle name="20% - Accent5 3 4 3 2" xfId="8776"/>
    <cellStyle name="20% - Accent5 3 4 3 3" xfId="15813"/>
    <cellStyle name="20% - Accent5 3 4 4" xfId="2911"/>
    <cellStyle name="20% - Accent5 3 4 4 2" xfId="9949"/>
    <cellStyle name="20% - Accent5 3 4 4 3" xfId="16986"/>
    <cellStyle name="20% - Accent5 3 4 5" xfId="4085"/>
    <cellStyle name="20% - Accent5 3 4 5 2" xfId="11122"/>
    <cellStyle name="20% - Accent5 3 4 5 3" xfId="18159"/>
    <cellStyle name="20% - Accent5 3 4 6" xfId="5258"/>
    <cellStyle name="20% - Accent5 3 4 6 2" xfId="12295"/>
    <cellStyle name="20% - Accent5 3 4 6 3" xfId="19332"/>
    <cellStyle name="20% - Accent5 3 4 7" xfId="6431"/>
    <cellStyle name="20% - Accent5 3 4 7 2" xfId="13468"/>
    <cellStyle name="20% - Accent5 3 4 7 3" xfId="20505"/>
    <cellStyle name="20% - Accent5 3 4 8" xfId="7604"/>
    <cellStyle name="20% - Accent5 3 4 9" xfId="14641"/>
    <cellStyle name="20% - Accent5 3 5" xfId="791"/>
    <cellStyle name="20% - Accent5 3 5 2" xfId="1906"/>
    <cellStyle name="20% - Accent5 3 5 2 2" xfId="8944"/>
    <cellStyle name="20% - Accent5 3 5 2 3" xfId="15981"/>
    <cellStyle name="20% - Accent5 3 5 3" xfId="3079"/>
    <cellStyle name="20% - Accent5 3 5 3 2" xfId="10117"/>
    <cellStyle name="20% - Accent5 3 5 3 3" xfId="17154"/>
    <cellStyle name="20% - Accent5 3 5 4" xfId="4253"/>
    <cellStyle name="20% - Accent5 3 5 4 2" xfId="11290"/>
    <cellStyle name="20% - Accent5 3 5 4 3" xfId="18327"/>
    <cellStyle name="20% - Accent5 3 5 5" xfId="5426"/>
    <cellStyle name="20% - Accent5 3 5 5 2" xfId="12463"/>
    <cellStyle name="20% - Accent5 3 5 5 3" xfId="19500"/>
    <cellStyle name="20% - Accent5 3 5 6" xfId="6599"/>
    <cellStyle name="20% - Accent5 3 5 6 2" xfId="13636"/>
    <cellStyle name="20% - Accent5 3 5 6 3" xfId="20673"/>
    <cellStyle name="20% - Accent5 3 5 7" xfId="7772"/>
    <cellStyle name="20% - Accent5 3 5 8" xfId="14809"/>
    <cellStyle name="20% - Accent5 3 6" xfId="222"/>
    <cellStyle name="20% - Accent5 3 6 2" xfId="8356"/>
    <cellStyle name="20% - Accent5 3 6 3" xfId="15393"/>
    <cellStyle name="20% - Accent5 3 7" xfId="2490"/>
    <cellStyle name="20% - Accent5 3 7 2" xfId="9528"/>
    <cellStyle name="20% - Accent5 3 7 3" xfId="16565"/>
    <cellStyle name="20% - Accent5 3 8" xfId="3664"/>
    <cellStyle name="20% - Accent5 3 8 2" xfId="10701"/>
    <cellStyle name="20% - Accent5 3 8 3" xfId="17738"/>
    <cellStyle name="20% - Accent5 3 9" xfId="4837"/>
    <cellStyle name="20% - Accent5 3 9 2" xfId="11874"/>
    <cellStyle name="20% - Accent5 3 9 3" xfId="18911"/>
    <cellStyle name="20% - Accent5 4" xfId="124"/>
    <cellStyle name="20% - Accent5 4 10" xfId="6031"/>
    <cellStyle name="20% - Accent5 4 10 2" xfId="13068"/>
    <cellStyle name="20% - Accent5 4 10 3" xfId="20105"/>
    <cellStyle name="20% - Accent5 4 11" xfId="7204"/>
    <cellStyle name="20% - Accent5 4 12" xfId="14241"/>
    <cellStyle name="20% - Accent5 4 2" xfId="312"/>
    <cellStyle name="20% - Accent5 4 2 10" xfId="7293"/>
    <cellStyle name="20% - Accent5 4 2 11" xfId="14330"/>
    <cellStyle name="20% - Accent5 4 2 2" xfId="434"/>
    <cellStyle name="20% - Accent5 4 2 2 2" xfId="1010"/>
    <cellStyle name="20% - Accent5 4 2 2 2 2" xfId="2125"/>
    <cellStyle name="20% - Accent5 4 2 2 2 2 2" xfId="9163"/>
    <cellStyle name="20% - Accent5 4 2 2 2 2 3" xfId="16200"/>
    <cellStyle name="20% - Accent5 4 2 2 2 3" xfId="3298"/>
    <cellStyle name="20% - Accent5 4 2 2 2 3 2" xfId="10336"/>
    <cellStyle name="20% - Accent5 4 2 2 2 3 3" xfId="17373"/>
    <cellStyle name="20% - Accent5 4 2 2 2 4" xfId="4472"/>
    <cellStyle name="20% - Accent5 4 2 2 2 4 2" xfId="11509"/>
    <cellStyle name="20% - Accent5 4 2 2 2 4 3" xfId="18546"/>
    <cellStyle name="20% - Accent5 4 2 2 2 5" xfId="5645"/>
    <cellStyle name="20% - Accent5 4 2 2 2 5 2" xfId="12682"/>
    <cellStyle name="20% - Accent5 4 2 2 2 5 3" xfId="19719"/>
    <cellStyle name="20% - Accent5 4 2 2 2 6" xfId="6818"/>
    <cellStyle name="20% - Accent5 4 2 2 2 6 2" xfId="13855"/>
    <cellStyle name="20% - Accent5 4 2 2 2 6 3" xfId="20892"/>
    <cellStyle name="20% - Accent5 4 2 2 2 7" xfId="7991"/>
    <cellStyle name="20% - Accent5 4 2 2 2 8" xfId="15028"/>
    <cellStyle name="20% - Accent5 4 2 2 3" xfId="1549"/>
    <cellStyle name="20% - Accent5 4 2 2 3 2" xfId="8587"/>
    <cellStyle name="20% - Accent5 4 2 2 3 3" xfId="15624"/>
    <cellStyle name="20% - Accent5 4 2 2 4" xfId="2722"/>
    <cellStyle name="20% - Accent5 4 2 2 4 2" xfId="9760"/>
    <cellStyle name="20% - Accent5 4 2 2 4 3" xfId="16797"/>
    <cellStyle name="20% - Accent5 4 2 2 5" xfId="3896"/>
    <cellStyle name="20% - Accent5 4 2 2 5 2" xfId="10933"/>
    <cellStyle name="20% - Accent5 4 2 2 5 3" xfId="17970"/>
    <cellStyle name="20% - Accent5 4 2 2 6" xfId="5069"/>
    <cellStyle name="20% - Accent5 4 2 2 6 2" xfId="12106"/>
    <cellStyle name="20% - Accent5 4 2 2 6 3" xfId="19143"/>
    <cellStyle name="20% - Accent5 4 2 2 7" xfId="6242"/>
    <cellStyle name="20% - Accent5 4 2 2 7 2" xfId="13279"/>
    <cellStyle name="20% - Accent5 4 2 2 7 3" xfId="20316"/>
    <cellStyle name="20% - Accent5 4 2 2 8" xfId="7415"/>
    <cellStyle name="20% - Accent5 4 2 2 9" xfId="14452"/>
    <cellStyle name="20% - Accent5 4 2 3" xfId="626"/>
    <cellStyle name="20% - Accent5 4 2 3 2" xfId="1202"/>
    <cellStyle name="20% - Accent5 4 2 3 2 2" xfId="2317"/>
    <cellStyle name="20% - Accent5 4 2 3 2 2 2" xfId="9355"/>
    <cellStyle name="20% - Accent5 4 2 3 2 2 3" xfId="16392"/>
    <cellStyle name="20% - Accent5 4 2 3 2 3" xfId="3490"/>
    <cellStyle name="20% - Accent5 4 2 3 2 3 2" xfId="10528"/>
    <cellStyle name="20% - Accent5 4 2 3 2 3 3" xfId="17565"/>
    <cellStyle name="20% - Accent5 4 2 3 2 4" xfId="4664"/>
    <cellStyle name="20% - Accent5 4 2 3 2 4 2" xfId="11701"/>
    <cellStyle name="20% - Accent5 4 2 3 2 4 3" xfId="18738"/>
    <cellStyle name="20% - Accent5 4 2 3 2 5" xfId="5837"/>
    <cellStyle name="20% - Accent5 4 2 3 2 5 2" xfId="12874"/>
    <cellStyle name="20% - Accent5 4 2 3 2 5 3" xfId="19911"/>
    <cellStyle name="20% - Accent5 4 2 3 2 6" xfId="7010"/>
    <cellStyle name="20% - Accent5 4 2 3 2 6 2" xfId="14047"/>
    <cellStyle name="20% - Accent5 4 2 3 2 6 3" xfId="21084"/>
    <cellStyle name="20% - Accent5 4 2 3 2 7" xfId="8183"/>
    <cellStyle name="20% - Accent5 4 2 3 2 8" xfId="15220"/>
    <cellStyle name="20% - Accent5 4 2 3 3" xfId="1741"/>
    <cellStyle name="20% - Accent5 4 2 3 3 2" xfId="8779"/>
    <cellStyle name="20% - Accent5 4 2 3 3 3" xfId="15816"/>
    <cellStyle name="20% - Accent5 4 2 3 4" xfId="2914"/>
    <cellStyle name="20% - Accent5 4 2 3 4 2" xfId="9952"/>
    <cellStyle name="20% - Accent5 4 2 3 4 3" xfId="16989"/>
    <cellStyle name="20% - Accent5 4 2 3 5" xfId="4088"/>
    <cellStyle name="20% - Accent5 4 2 3 5 2" xfId="11125"/>
    <cellStyle name="20% - Accent5 4 2 3 5 3" xfId="18162"/>
    <cellStyle name="20% - Accent5 4 2 3 6" xfId="5261"/>
    <cellStyle name="20% - Accent5 4 2 3 6 2" xfId="12298"/>
    <cellStyle name="20% - Accent5 4 2 3 6 3" xfId="19335"/>
    <cellStyle name="20% - Accent5 4 2 3 7" xfId="6434"/>
    <cellStyle name="20% - Accent5 4 2 3 7 2" xfId="13471"/>
    <cellStyle name="20% - Accent5 4 2 3 7 3" xfId="20508"/>
    <cellStyle name="20% - Accent5 4 2 3 8" xfId="7607"/>
    <cellStyle name="20% - Accent5 4 2 3 9" xfId="14644"/>
    <cellStyle name="20% - Accent5 4 2 4" xfId="888"/>
    <cellStyle name="20% - Accent5 4 2 4 2" xfId="2003"/>
    <cellStyle name="20% - Accent5 4 2 4 2 2" xfId="9041"/>
    <cellStyle name="20% - Accent5 4 2 4 2 3" xfId="16078"/>
    <cellStyle name="20% - Accent5 4 2 4 3" xfId="3176"/>
    <cellStyle name="20% - Accent5 4 2 4 3 2" xfId="10214"/>
    <cellStyle name="20% - Accent5 4 2 4 3 3" xfId="17251"/>
    <cellStyle name="20% - Accent5 4 2 4 4" xfId="4350"/>
    <cellStyle name="20% - Accent5 4 2 4 4 2" xfId="11387"/>
    <cellStyle name="20% - Accent5 4 2 4 4 3" xfId="18424"/>
    <cellStyle name="20% - Accent5 4 2 4 5" xfId="5523"/>
    <cellStyle name="20% - Accent5 4 2 4 5 2" xfId="12560"/>
    <cellStyle name="20% - Accent5 4 2 4 5 3" xfId="19597"/>
    <cellStyle name="20% - Accent5 4 2 4 6" xfId="6696"/>
    <cellStyle name="20% - Accent5 4 2 4 6 2" xfId="13733"/>
    <cellStyle name="20% - Accent5 4 2 4 6 3" xfId="20770"/>
    <cellStyle name="20% - Accent5 4 2 4 7" xfId="7869"/>
    <cellStyle name="20% - Accent5 4 2 4 8" xfId="14906"/>
    <cellStyle name="20% - Accent5 4 2 5" xfId="1427"/>
    <cellStyle name="20% - Accent5 4 2 5 2" xfId="8465"/>
    <cellStyle name="20% - Accent5 4 2 5 3" xfId="15502"/>
    <cellStyle name="20% - Accent5 4 2 6" xfId="2600"/>
    <cellStyle name="20% - Accent5 4 2 6 2" xfId="9638"/>
    <cellStyle name="20% - Accent5 4 2 6 3" xfId="16675"/>
    <cellStyle name="20% - Accent5 4 2 7" xfId="3774"/>
    <cellStyle name="20% - Accent5 4 2 7 2" xfId="10811"/>
    <cellStyle name="20% - Accent5 4 2 7 3" xfId="17848"/>
    <cellStyle name="20% - Accent5 4 2 8" xfId="4947"/>
    <cellStyle name="20% - Accent5 4 2 8 2" xfId="11984"/>
    <cellStyle name="20% - Accent5 4 2 8 3" xfId="19021"/>
    <cellStyle name="20% - Accent5 4 2 9" xfId="6120"/>
    <cellStyle name="20% - Accent5 4 2 9 2" xfId="13157"/>
    <cellStyle name="20% - Accent5 4 2 9 3" xfId="20194"/>
    <cellStyle name="20% - Accent5 4 3" xfId="433"/>
    <cellStyle name="20% - Accent5 4 3 2" xfId="1009"/>
    <cellStyle name="20% - Accent5 4 3 2 2" xfId="2124"/>
    <cellStyle name="20% - Accent5 4 3 2 2 2" xfId="9162"/>
    <cellStyle name="20% - Accent5 4 3 2 2 3" xfId="16199"/>
    <cellStyle name="20% - Accent5 4 3 2 3" xfId="3297"/>
    <cellStyle name="20% - Accent5 4 3 2 3 2" xfId="10335"/>
    <cellStyle name="20% - Accent5 4 3 2 3 3" xfId="17372"/>
    <cellStyle name="20% - Accent5 4 3 2 4" xfId="4471"/>
    <cellStyle name="20% - Accent5 4 3 2 4 2" xfId="11508"/>
    <cellStyle name="20% - Accent5 4 3 2 4 3" xfId="18545"/>
    <cellStyle name="20% - Accent5 4 3 2 5" xfId="5644"/>
    <cellStyle name="20% - Accent5 4 3 2 5 2" xfId="12681"/>
    <cellStyle name="20% - Accent5 4 3 2 5 3" xfId="19718"/>
    <cellStyle name="20% - Accent5 4 3 2 6" xfId="6817"/>
    <cellStyle name="20% - Accent5 4 3 2 6 2" xfId="13854"/>
    <cellStyle name="20% - Accent5 4 3 2 6 3" xfId="20891"/>
    <cellStyle name="20% - Accent5 4 3 2 7" xfId="7990"/>
    <cellStyle name="20% - Accent5 4 3 2 8" xfId="15027"/>
    <cellStyle name="20% - Accent5 4 3 3" xfId="1548"/>
    <cellStyle name="20% - Accent5 4 3 3 2" xfId="8586"/>
    <cellStyle name="20% - Accent5 4 3 3 3" xfId="15623"/>
    <cellStyle name="20% - Accent5 4 3 4" xfId="2721"/>
    <cellStyle name="20% - Accent5 4 3 4 2" xfId="9759"/>
    <cellStyle name="20% - Accent5 4 3 4 3" xfId="16796"/>
    <cellStyle name="20% - Accent5 4 3 5" xfId="3895"/>
    <cellStyle name="20% - Accent5 4 3 5 2" xfId="10932"/>
    <cellStyle name="20% - Accent5 4 3 5 3" xfId="17969"/>
    <cellStyle name="20% - Accent5 4 3 6" xfId="5068"/>
    <cellStyle name="20% - Accent5 4 3 6 2" xfId="12105"/>
    <cellStyle name="20% - Accent5 4 3 6 3" xfId="19142"/>
    <cellStyle name="20% - Accent5 4 3 7" xfId="6241"/>
    <cellStyle name="20% - Accent5 4 3 7 2" xfId="13278"/>
    <cellStyle name="20% - Accent5 4 3 7 3" xfId="20315"/>
    <cellStyle name="20% - Accent5 4 3 8" xfId="7414"/>
    <cellStyle name="20% - Accent5 4 3 9" xfId="14451"/>
    <cellStyle name="20% - Accent5 4 4" xfId="625"/>
    <cellStyle name="20% - Accent5 4 4 2" xfId="1201"/>
    <cellStyle name="20% - Accent5 4 4 2 2" xfId="2316"/>
    <cellStyle name="20% - Accent5 4 4 2 2 2" xfId="9354"/>
    <cellStyle name="20% - Accent5 4 4 2 2 3" xfId="16391"/>
    <cellStyle name="20% - Accent5 4 4 2 3" xfId="3489"/>
    <cellStyle name="20% - Accent5 4 4 2 3 2" xfId="10527"/>
    <cellStyle name="20% - Accent5 4 4 2 3 3" xfId="17564"/>
    <cellStyle name="20% - Accent5 4 4 2 4" xfId="4663"/>
    <cellStyle name="20% - Accent5 4 4 2 4 2" xfId="11700"/>
    <cellStyle name="20% - Accent5 4 4 2 4 3" xfId="18737"/>
    <cellStyle name="20% - Accent5 4 4 2 5" xfId="5836"/>
    <cellStyle name="20% - Accent5 4 4 2 5 2" xfId="12873"/>
    <cellStyle name="20% - Accent5 4 4 2 5 3" xfId="19910"/>
    <cellStyle name="20% - Accent5 4 4 2 6" xfId="7009"/>
    <cellStyle name="20% - Accent5 4 4 2 6 2" xfId="14046"/>
    <cellStyle name="20% - Accent5 4 4 2 6 3" xfId="21083"/>
    <cellStyle name="20% - Accent5 4 4 2 7" xfId="8182"/>
    <cellStyle name="20% - Accent5 4 4 2 8" xfId="15219"/>
    <cellStyle name="20% - Accent5 4 4 3" xfId="1740"/>
    <cellStyle name="20% - Accent5 4 4 3 2" xfId="8778"/>
    <cellStyle name="20% - Accent5 4 4 3 3" xfId="15815"/>
    <cellStyle name="20% - Accent5 4 4 4" xfId="2913"/>
    <cellStyle name="20% - Accent5 4 4 4 2" xfId="9951"/>
    <cellStyle name="20% - Accent5 4 4 4 3" xfId="16988"/>
    <cellStyle name="20% - Accent5 4 4 5" xfId="4087"/>
    <cellStyle name="20% - Accent5 4 4 5 2" xfId="11124"/>
    <cellStyle name="20% - Accent5 4 4 5 3" xfId="18161"/>
    <cellStyle name="20% - Accent5 4 4 6" xfId="5260"/>
    <cellStyle name="20% - Accent5 4 4 6 2" xfId="12297"/>
    <cellStyle name="20% - Accent5 4 4 6 3" xfId="19334"/>
    <cellStyle name="20% - Accent5 4 4 7" xfId="6433"/>
    <cellStyle name="20% - Accent5 4 4 7 2" xfId="13470"/>
    <cellStyle name="20% - Accent5 4 4 7 3" xfId="20507"/>
    <cellStyle name="20% - Accent5 4 4 8" xfId="7606"/>
    <cellStyle name="20% - Accent5 4 4 9" xfId="14643"/>
    <cellStyle name="20% - Accent5 4 5" xfId="792"/>
    <cellStyle name="20% - Accent5 4 5 2" xfId="1907"/>
    <cellStyle name="20% - Accent5 4 5 2 2" xfId="8945"/>
    <cellStyle name="20% - Accent5 4 5 2 3" xfId="15982"/>
    <cellStyle name="20% - Accent5 4 5 3" xfId="3080"/>
    <cellStyle name="20% - Accent5 4 5 3 2" xfId="10118"/>
    <cellStyle name="20% - Accent5 4 5 3 3" xfId="17155"/>
    <cellStyle name="20% - Accent5 4 5 4" xfId="4254"/>
    <cellStyle name="20% - Accent5 4 5 4 2" xfId="11291"/>
    <cellStyle name="20% - Accent5 4 5 4 3" xfId="18328"/>
    <cellStyle name="20% - Accent5 4 5 5" xfId="5427"/>
    <cellStyle name="20% - Accent5 4 5 5 2" xfId="12464"/>
    <cellStyle name="20% - Accent5 4 5 5 3" xfId="19501"/>
    <cellStyle name="20% - Accent5 4 5 6" xfId="6600"/>
    <cellStyle name="20% - Accent5 4 5 6 2" xfId="13637"/>
    <cellStyle name="20% - Accent5 4 5 6 3" xfId="20674"/>
    <cellStyle name="20% - Accent5 4 5 7" xfId="7773"/>
    <cellStyle name="20% - Accent5 4 5 8" xfId="14810"/>
    <cellStyle name="20% - Accent5 4 6" xfId="223"/>
    <cellStyle name="20% - Accent5 4 6 2" xfId="8377"/>
    <cellStyle name="20% - Accent5 4 6 3" xfId="15414"/>
    <cellStyle name="20% - Accent5 4 7" xfId="2511"/>
    <cellStyle name="20% - Accent5 4 7 2" xfId="9549"/>
    <cellStyle name="20% - Accent5 4 7 3" xfId="16586"/>
    <cellStyle name="20% - Accent5 4 8" xfId="3685"/>
    <cellStyle name="20% - Accent5 4 8 2" xfId="10722"/>
    <cellStyle name="20% - Accent5 4 8 3" xfId="17759"/>
    <cellStyle name="20% - Accent5 4 9" xfId="4858"/>
    <cellStyle name="20% - Accent5 4 9 2" xfId="11895"/>
    <cellStyle name="20% - Accent5 4 9 3" xfId="18932"/>
    <cellStyle name="20% - Accent5 5" xfId="140"/>
    <cellStyle name="20% - Accent5 5 10" xfId="6032"/>
    <cellStyle name="20% - Accent5 5 10 2" xfId="13069"/>
    <cellStyle name="20% - Accent5 5 10 3" xfId="20106"/>
    <cellStyle name="20% - Accent5 5 11" xfId="7205"/>
    <cellStyle name="20% - Accent5 5 12" xfId="14242"/>
    <cellStyle name="20% - Accent5 5 2" xfId="313"/>
    <cellStyle name="20% - Accent5 5 2 10" xfId="7294"/>
    <cellStyle name="20% - Accent5 5 2 11" xfId="14331"/>
    <cellStyle name="20% - Accent5 5 2 2" xfId="436"/>
    <cellStyle name="20% - Accent5 5 2 2 2" xfId="1012"/>
    <cellStyle name="20% - Accent5 5 2 2 2 2" xfId="2127"/>
    <cellStyle name="20% - Accent5 5 2 2 2 2 2" xfId="9165"/>
    <cellStyle name="20% - Accent5 5 2 2 2 2 3" xfId="16202"/>
    <cellStyle name="20% - Accent5 5 2 2 2 3" xfId="3300"/>
    <cellStyle name="20% - Accent5 5 2 2 2 3 2" xfId="10338"/>
    <cellStyle name="20% - Accent5 5 2 2 2 3 3" xfId="17375"/>
    <cellStyle name="20% - Accent5 5 2 2 2 4" xfId="4474"/>
    <cellStyle name="20% - Accent5 5 2 2 2 4 2" xfId="11511"/>
    <cellStyle name="20% - Accent5 5 2 2 2 4 3" xfId="18548"/>
    <cellStyle name="20% - Accent5 5 2 2 2 5" xfId="5647"/>
    <cellStyle name="20% - Accent5 5 2 2 2 5 2" xfId="12684"/>
    <cellStyle name="20% - Accent5 5 2 2 2 5 3" xfId="19721"/>
    <cellStyle name="20% - Accent5 5 2 2 2 6" xfId="6820"/>
    <cellStyle name="20% - Accent5 5 2 2 2 6 2" xfId="13857"/>
    <cellStyle name="20% - Accent5 5 2 2 2 6 3" xfId="20894"/>
    <cellStyle name="20% - Accent5 5 2 2 2 7" xfId="7993"/>
    <cellStyle name="20% - Accent5 5 2 2 2 8" xfId="15030"/>
    <cellStyle name="20% - Accent5 5 2 2 3" xfId="1551"/>
    <cellStyle name="20% - Accent5 5 2 2 3 2" xfId="8589"/>
    <cellStyle name="20% - Accent5 5 2 2 3 3" xfId="15626"/>
    <cellStyle name="20% - Accent5 5 2 2 4" xfId="2724"/>
    <cellStyle name="20% - Accent5 5 2 2 4 2" xfId="9762"/>
    <cellStyle name="20% - Accent5 5 2 2 4 3" xfId="16799"/>
    <cellStyle name="20% - Accent5 5 2 2 5" xfId="3898"/>
    <cellStyle name="20% - Accent5 5 2 2 5 2" xfId="10935"/>
    <cellStyle name="20% - Accent5 5 2 2 5 3" xfId="17972"/>
    <cellStyle name="20% - Accent5 5 2 2 6" xfId="5071"/>
    <cellStyle name="20% - Accent5 5 2 2 6 2" xfId="12108"/>
    <cellStyle name="20% - Accent5 5 2 2 6 3" xfId="19145"/>
    <cellStyle name="20% - Accent5 5 2 2 7" xfId="6244"/>
    <cellStyle name="20% - Accent5 5 2 2 7 2" xfId="13281"/>
    <cellStyle name="20% - Accent5 5 2 2 7 3" xfId="20318"/>
    <cellStyle name="20% - Accent5 5 2 2 8" xfId="7417"/>
    <cellStyle name="20% - Accent5 5 2 2 9" xfId="14454"/>
    <cellStyle name="20% - Accent5 5 2 3" xfId="628"/>
    <cellStyle name="20% - Accent5 5 2 3 2" xfId="1204"/>
    <cellStyle name="20% - Accent5 5 2 3 2 2" xfId="2319"/>
    <cellStyle name="20% - Accent5 5 2 3 2 2 2" xfId="9357"/>
    <cellStyle name="20% - Accent5 5 2 3 2 2 3" xfId="16394"/>
    <cellStyle name="20% - Accent5 5 2 3 2 3" xfId="3492"/>
    <cellStyle name="20% - Accent5 5 2 3 2 3 2" xfId="10530"/>
    <cellStyle name="20% - Accent5 5 2 3 2 3 3" xfId="17567"/>
    <cellStyle name="20% - Accent5 5 2 3 2 4" xfId="4666"/>
    <cellStyle name="20% - Accent5 5 2 3 2 4 2" xfId="11703"/>
    <cellStyle name="20% - Accent5 5 2 3 2 4 3" xfId="18740"/>
    <cellStyle name="20% - Accent5 5 2 3 2 5" xfId="5839"/>
    <cellStyle name="20% - Accent5 5 2 3 2 5 2" xfId="12876"/>
    <cellStyle name="20% - Accent5 5 2 3 2 5 3" xfId="19913"/>
    <cellStyle name="20% - Accent5 5 2 3 2 6" xfId="7012"/>
    <cellStyle name="20% - Accent5 5 2 3 2 6 2" xfId="14049"/>
    <cellStyle name="20% - Accent5 5 2 3 2 6 3" xfId="21086"/>
    <cellStyle name="20% - Accent5 5 2 3 2 7" xfId="8185"/>
    <cellStyle name="20% - Accent5 5 2 3 2 8" xfId="15222"/>
    <cellStyle name="20% - Accent5 5 2 3 3" xfId="1743"/>
    <cellStyle name="20% - Accent5 5 2 3 3 2" xfId="8781"/>
    <cellStyle name="20% - Accent5 5 2 3 3 3" xfId="15818"/>
    <cellStyle name="20% - Accent5 5 2 3 4" xfId="2916"/>
    <cellStyle name="20% - Accent5 5 2 3 4 2" xfId="9954"/>
    <cellStyle name="20% - Accent5 5 2 3 4 3" xfId="16991"/>
    <cellStyle name="20% - Accent5 5 2 3 5" xfId="4090"/>
    <cellStyle name="20% - Accent5 5 2 3 5 2" xfId="11127"/>
    <cellStyle name="20% - Accent5 5 2 3 5 3" xfId="18164"/>
    <cellStyle name="20% - Accent5 5 2 3 6" xfId="5263"/>
    <cellStyle name="20% - Accent5 5 2 3 6 2" xfId="12300"/>
    <cellStyle name="20% - Accent5 5 2 3 6 3" xfId="19337"/>
    <cellStyle name="20% - Accent5 5 2 3 7" xfId="6436"/>
    <cellStyle name="20% - Accent5 5 2 3 7 2" xfId="13473"/>
    <cellStyle name="20% - Accent5 5 2 3 7 3" xfId="20510"/>
    <cellStyle name="20% - Accent5 5 2 3 8" xfId="7609"/>
    <cellStyle name="20% - Accent5 5 2 3 9" xfId="14646"/>
    <cellStyle name="20% - Accent5 5 2 4" xfId="889"/>
    <cellStyle name="20% - Accent5 5 2 4 2" xfId="2004"/>
    <cellStyle name="20% - Accent5 5 2 4 2 2" xfId="9042"/>
    <cellStyle name="20% - Accent5 5 2 4 2 3" xfId="16079"/>
    <cellStyle name="20% - Accent5 5 2 4 3" xfId="3177"/>
    <cellStyle name="20% - Accent5 5 2 4 3 2" xfId="10215"/>
    <cellStyle name="20% - Accent5 5 2 4 3 3" xfId="17252"/>
    <cellStyle name="20% - Accent5 5 2 4 4" xfId="4351"/>
    <cellStyle name="20% - Accent5 5 2 4 4 2" xfId="11388"/>
    <cellStyle name="20% - Accent5 5 2 4 4 3" xfId="18425"/>
    <cellStyle name="20% - Accent5 5 2 4 5" xfId="5524"/>
    <cellStyle name="20% - Accent5 5 2 4 5 2" xfId="12561"/>
    <cellStyle name="20% - Accent5 5 2 4 5 3" xfId="19598"/>
    <cellStyle name="20% - Accent5 5 2 4 6" xfId="6697"/>
    <cellStyle name="20% - Accent5 5 2 4 6 2" xfId="13734"/>
    <cellStyle name="20% - Accent5 5 2 4 6 3" xfId="20771"/>
    <cellStyle name="20% - Accent5 5 2 4 7" xfId="7870"/>
    <cellStyle name="20% - Accent5 5 2 4 8" xfId="14907"/>
    <cellStyle name="20% - Accent5 5 2 5" xfId="1428"/>
    <cellStyle name="20% - Accent5 5 2 5 2" xfId="8466"/>
    <cellStyle name="20% - Accent5 5 2 5 3" xfId="15503"/>
    <cellStyle name="20% - Accent5 5 2 6" xfId="2601"/>
    <cellStyle name="20% - Accent5 5 2 6 2" xfId="9639"/>
    <cellStyle name="20% - Accent5 5 2 6 3" xfId="16676"/>
    <cellStyle name="20% - Accent5 5 2 7" xfId="3775"/>
    <cellStyle name="20% - Accent5 5 2 7 2" xfId="10812"/>
    <cellStyle name="20% - Accent5 5 2 7 3" xfId="17849"/>
    <cellStyle name="20% - Accent5 5 2 8" xfId="4948"/>
    <cellStyle name="20% - Accent5 5 2 8 2" xfId="11985"/>
    <cellStyle name="20% - Accent5 5 2 8 3" xfId="19022"/>
    <cellStyle name="20% - Accent5 5 2 9" xfId="6121"/>
    <cellStyle name="20% - Accent5 5 2 9 2" xfId="13158"/>
    <cellStyle name="20% - Accent5 5 2 9 3" xfId="20195"/>
    <cellStyle name="20% - Accent5 5 3" xfId="435"/>
    <cellStyle name="20% - Accent5 5 3 2" xfId="1011"/>
    <cellStyle name="20% - Accent5 5 3 2 2" xfId="2126"/>
    <cellStyle name="20% - Accent5 5 3 2 2 2" xfId="9164"/>
    <cellStyle name="20% - Accent5 5 3 2 2 3" xfId="16201"/>
    <cellStyle name="20% - Accent5 5 3 2 3" xfId="3299"/>
    <cellStyle name="20% - Accent5 5 3 2 3 2" xfId="10337"/>
    <cellStyle name="20% - Accent5 5 3 2 3 3" xfId="17374"/>
    <cellStyle name="20% - Accent5 5 3 2 4" xfId="4473"/>
    <cellStyle name="20% - Accent5 5 3 2 4 2" xfId="11510"/>
    <cellStyle name="20% - Accent5 5 3 2 4 3" xfId="18547"/>
    <cellStyle name="20% - Accent5 5 3 2 5" xfId="5646"/>
    <cellStyle name="20% - Accent5 5 3 2 5 2" xfId="12683"/>
    <cellStyle name="20% - Accent5 5 3 2 5 3" xfId="19720"/>
    <cellStyle name="20% - Accent5 5 3 2 6" xfId="6819"/>
    <cellStyle name="20% - Accent5 5 3 2 6 2" xfId="13856"/>
    <cellStyle name="20% - Accent5 5 3 2 6 3" xfId="20893"/>
    <cellStyle name="20% - Accent5 5 3 2 7" xfId="7992"/>
    <cellStyle name="20% - Accent5 5 3 2 8" xfId="15029"/>
    <cellStyle name="20% - Accent5 5 3 3" xfId="1550"/>
    <cellStyle name="20% - Accent5 5 3 3 2" xfId="8588"/>
    <cellStyle name="20% - Accent5 5 3 3 3" xfId="15625"/>
    <cellStyle name="20% - Accent5 5 3 4" xfId="2723"/>
    <cellStyle name="20% - Accent5 5 3 4 2" xfId="9761"/>
    <cellStyle name="20% - Accent5 5 3 4 3" xfId="16798"/>
    <cellStyle name="20% - Accent5 5 3 5" xfId="3897"/>
    <cellStyle name="20% - Accent5 5 3 5 2" xfId="10934"/>
    <cellStyle name="20% - Accent5 5 3 5 3" xfId="17971"/>
    <cellStyle name="20% - Accent5 5 3 6" xfId="5070"/>
    <cellStyle name="20% - Accent5 5 3 6 2" xfId="12107"/>
    <cellStyle name="20% - Accent5 5 3 6 3" xfId="19144"/>
    <cellStyle name="20% - Accent5 5 3 7" xfId="6243"/>
    <cellStyle name="20% - Accent5 5 3 7 2" xfId="13280"/>
    <cellStyle name="20% - Accent5 5 3 7 3" xfId="20317"/>
    <cellStyle name="20% - Accent5 5 3 8" xfId="7416"/>
    <cellStyle name="20% - Accent5 5 3 9" xfId="14453"/>
    <cellStyle name="20% - Accent5 5 4" xfId="627"/>
    <cellStyle name="20% - Accent5 5 4 2" xfId="1203"/>
    <cellStyle name="20% - Accent5 5 4 2 2" xfId="2318"/>
    <cellStyle name="20% - Accent5 5 4 2 2 2" xfId="9356"/>
    <cellStyle name="20% - Accent5 5 4 2 2 3" xfId="16393"/>
    <cellStyle name="20% - Accent5 5 4 2 3" xfId="3491"/>
    <cellStyle name="20% - Accent5 5 4 2 3 2" xfId="10529"/>
    <cellStyle name="20% - Accent5 5 4 2 3 3" xfId="17566"/>
    <cellStyle name="20% - Accent5 5 4 2 4" xfId="4665"/>
    <cellStyle name="20% - Accent5 5 4 2 4 2" xfId="11702"/>
    <cellStyle name="20% - Accent5 5 4 2 4 3" xfId="18739"/>
    <cellStyle name="20% - Accent5 5 4 2 5" xfId="5838"/>
    <cellStyle name="20% - Accent5 5 4 2 5 2" xfId="12875"/>
    <cellStyle name="20% - Accent5 5 4 2 5 3" xfId="19912"/>
    <cellStyle name="20% - Accent5 5 4 2 6" xfId="7011"/>
    <cellStyle name="20% - Accent5 5 4 2 6 2" xfId="14048"/>
    <cellStyle name="20% - Accent5 5 4 2 6 3" xfId="21085"/>
    <cellStyle name="20% - Accent5 5 4 2 7" xfId="8184"/>
    <cellStyle name="20% - Accent5 5 4 2 8" xfId="15221"/>
    <cellStyle name="20% - Accent5 5 4 3" xfId="1742"/>
    <cellStyle name="20% - Accent5 5 4 3 2" xfId="8780"/>
    <cellStyle name="20% - Accent5 5 4 3 3" xfId="15817"/>
    <cellStyle name="20% - Accent5 5 4 4" xfId="2915"/>
    <cellStyle name="20% - Accent5 5 4 4 2" xfId="9953"/>
    <cellStyle name="20% - Accent5 5 4 4 3" xfId="16990"/>
    <cellStyle name="20% - Accent5 5 4 5" xfId="4089"/>
    <cellStyle name="20% - Accent5 5 4 5 2" xfId="11126"/>
    <cellStyle name="20% - Accent5 5 4 5 3" xfId="18163"/>
    <cellStyle name="20% - Accent5 5 4 6" xfId="5262"/>
    <cellStyle name="20% - Accent5 5 4 6 2" xfId="12299"/>
    <cellStyle name="20% - Accent5 5 4 6 3" xfId="19336"/>
    <cellStyle name="20% - Accent5 5 4 7" xfId="6435"/>
    <cellStyle name="20% - Accent5 5 4 7 2" xfId="13472"/>
    <cellStyle name="20% - Accent5 5 4 7 3" xfId="20509"/>
    <cellStyle name="20% - Accent5 5 4 8" xfId="7608"/>
    <cellStyle name="20% - Accent5 5 4 9" xfId="14645"/>
    <cellStyle name="20% - Accent5 5 5" xfId="793"/>
    <cellStyle name="20% - Accent5 5 5 2" xfId="1908"/>
    <cellStyle name="20% - Accent5 5 5 2 2" xfId="8946"/>
    <cellStyle name="20% - Accent5 5 5 2 3" xfId="15983"/>
    <cellStyle name="20% - Accent5 5 5 3" xfId="3081"/>
    <cellStyle name="20% - Accent5 5 5 3 2" xfId="10119"/>
    <cellStyle name="20% - Accent5 5 5 3 3" xfId="17156"/>
    <cellStyle name="20% - Accent5 5 5 4" xfId="4255"/>
    <cellStyle name="20% - Accent5 5 5 4 2" xfId="11292"/>
    <cellStyle name="20% - Accent5 5 5 4 3" xfId="18329"/>
    <cellStyle name="20% - Accent5 5 5 5" xfId="5428"/>
    <cellStyle name="20% - Accent5 5 5 5 2" xfId="12465"/>
    <cellStyle name="20% - Accent5 5 5 5 3" xfId="19502"/>
    <cellStyle name="20% - Accent5 5 5 6" xfId="6601"/>
    <cellStyle name="20% - Accent5 5 5 6 2" xfId="13638"/>
    <cellStyle name="20% - Accent5 5 5 6 3" xfId="20675"/>
    <cellStyle name="20% - Accent5 5 5 7" xfId="7774"/>
    <cellStyle name="20% - Accent5 5 5 8" xfId="14811"/>
    <cellStyle name="20% - Accent5 5 6" xfId="224"/>
    <cellStyle name="20% - Accent5 5 6 2" xfId="8378"/>
    <cellStyle name="20% - Accent5 5 6 3" xfId="15415"/>
    <cellStyle name="20% - Accent5 5 7" xfId="2512"/>
    <cellStyle name="20% - Accent5 5 7 2" xfId="9550"/>
    <cellStyle name="20% - Accent5 5 7 3" xfId="16587"/>
    <cellStyle name="20% - Accent5 5 8" xfId="3686"/>
    <cellStyle name="20% - Accent5 5 8 2" xfId="10723"/>
    <cellStyle name="20% - Accent5 5 8 3" xfId="17760"/>
    <cellStyle name="20% - Accent5 5 9" xfId="4859"/>
    <cellStyle name="20% - Accent5 5 9 2" xfId="11896"/>
    <cellStyle name="20% - Accent5 5 9 3" xfId="18933"/>
    <cellStyle name="20% - Accent5 6" xfId="156"/>
    <cellStyle name="20% - Accent5 6 10" xfId="6033"/>
    <cellStyle name="20% - Accent5 6 10 2" xfId="13070"/>
    <cellStyle name="20% - Accent5 6 10 3" xfId="20107"/>
    <cellStyle name="20% - Accent5 6 11" xfId="7206"/>
    <cellStyle name="20% - Accent5 6 12" xfId="14243"/>
    <cellStyle name="20% - Accent5 6 2" xfId="314"/>
    <cellStyle name="20% - Accent5 6 2 10" xfId="7295"/>
    <cellStyle name="20% - Accent5 6 2 11" xfId="14332"/>
    <cellStyle name="20% - Accent5 6 2 2" xfId="438"/>
    <cellStyle name="20% - Accent5 6 2 2 2" xfId="1014"/>
    <cellStyle name="20% - Accent5 6 2 2 2 2" xfId="2129"/>
    <cellStyle name="20% - Accent5 6 2 2 2 2 2" xfId="9167"/>
    <cellStyle name="20% - Accent5 6 2 2 2 2 3" xfId="16204"/>
    <cellStyle name="20% - Accent5 6 2 2 2 3" xfId="3302"/>
    <cellStyle name="20% - Accent5 6 2 2 2 3 2" xfId="10340"/>
    <cellStyle name="20% - Accent5 6 2 2 2 3 3" xfId="17377"/>
    <cellStyle name="20% - Accent5 6 2 2 2 4" xfId="4476"/>
    <cellStyle name="20% - Accent5 6 2 2 2 4 2" xfId="11513"/>
    <cellStyle name="20% - Accent5 6 2 2 2 4 3" xfId="18550"/>
    <cellStyle name="20% - Accent5 6 2 2 2 5" xfId="5649"/>
    <cellStyle name="20% - Accent5 6 2 2 2 5 2" xfId="12686"/>
    <cellStyle name="20% - Accent5 6 2 2 2 5 3" xfId="19723"/>
    <cellStyle name="20% - Accent5 6 2 2 2 6" xfId="6822"/>
    <cellStyle name="20% - Accent5 6 2 2 2 6 2" xfId="13859"/>
    <cellStyle name="20% - Accent5 6 2 2 2 6 3" xfId="20896"/>
    <cellStyle name="20% - Accent5 6 2 2 2 7" xfId="7995"/>
    <cellStyle name="20% - Accent5 6 2 2 2 8" xfId="15032"/>
    <cellStyle name="20% - Accent5 6 2 2 3" xfId="1553"/>
    <cellStyle name="20% - Accent5 6 2 2 3 2" xfId="8591"/>
    <cellStyle name="20% - Accent5 6 2 2 3 3" xfId="15628"/>
    <cellStyle name="20% - Accent5 6 2 2 4" xfId="2726"/>
    <cellStyle name="20% - Accent5 6 2 2 4 2" xfId="9764"/>
    <cellStyle name="20% - Accent5 6 2 2 4 3" xfId="16801"/>
    <cellStyle name="20% - Accent5 6 2 2 5" xfId="3900"/>
    <cellStyle name="20% - Accent5 6 2 2 5 2" xfId="10937"/>
    <cellStyle name="20% - Accent5 6 2 2 5 3" xfId="17974"/>
    <cellStyle name="20% - Accent5 6 2 2 6" xfId="5073"/>
    <cellStyle name="20% - Accent5 6 2 2 6 2" xfId="12110"/>
    <cellStyle name="20% - Accent5 6 2 2 6 3" xfId="19147"/>
    <cellStyle name="20% - Accent5 6 2 2 7" xfId="6246"/>
    <cellStyle name="20% - Accent5 6 2 2 7 2" xfId="13283"/>
    <cellStyle name="20% - Accent5 6 2 2 7 3" xfId="20320"/>
    <cellStyle name="20% - Accent5 6 2 2 8" xfId="7419"/>
    <cellStyle name="20% - Accent5 6 2 2 9" xfId="14456"/>
    <cellStyle name="20% - Accent5 6 2 3" xfId="630"/>
    <cellStyle name="20% - Accent5 6 2 3 2" xfId="1206"/>
    <cellStyle name="20% - Accent5 6 2 3 2 2" xfId="2321"/>
    <cellStyle name="20% - Accent5 6 2 3 2 2 2" xfId="9359"/>
    <cellStyle name="20% - Accent5 6 2 3 2 2 3" xfId="16396"/>
    <cellStyle name="20% - Accent5 6 2 3 2 3" xfId="3494"/>
    <cellStyle name="20% - Accent5 6 2 3 2 3 2" xfId="10532"/>
    <cellStyle name="20% - Accent5 6 2 3 2 3 3" xfId="17569"/>
    <cellStyle name="20% - Accent5 6 2 3 2 4" xfId="4668"/>
    <cellStyle name="20% - Accent5 6 2 3 2 4 2" xfId="11705"/>
    <cellStyle name="20% - Accent5 6 2 3 2 4 3" xfId="18742"/>
    <cellStyle name="20% - Accent5 6 2 3 2 5" xfId="5841"/>
    <cellStyle name="20% - Accent5 6 2 3 2 5 2" xfId="12878"/>
    <cellStyle name="20% - Accent5 6 2 3 2 5 3" xfId="19915"/>
    <cellStyle name="20% - Accent5 6 2 3 2 6" xfId="7014"/>
    <cellStyle name="20% - Accent5 6 2 3 2 6 2" xfId="14051"/>
    <cellStyle name="20% - Accent5 6 2 3 2 6 3" xfId="21088"/>
    <cellStyle name="20% - Accent5 6 2 3 2 7" xfId="8187"/>
    <cellStyle name="20% - Accent5 6 2 3 2 8" xfId="15224"/>
    <cellStyle name="20% - Accent5 6 2 3 3" xfId="1745"/>
    <cellStyle name="20% - Accent5 6 2 3 3 2" xfId="8783"/>
    <cellStyle name="20% - Accent5 6 2 3 3 3" xfId="15820"/>
    <cellStyle name="20% - Accent5 6 2 3 4" xfId="2918"/>
    <cellStyle name="20% - Accent5 6 2 3 4 2" xfId="9956"/>
    <cellStyle name="20% - Accent5 6 2 3 4 3" xfId="16993"/>
    <cellStyle name="20% - Accent5 6 2 3 5" xfId="4092"/>
    <cellStyle name="20% - Accent5 6 2 3 5 2" xfId="11129"/>
    <cellStyle name="20% - Accent5 6 2 3 5 3" xfId="18166"/>
    <cellStyle name="20% - Accent5 6 2 3 6" xfId="5265"/>
    <cellStyle name="20% - Accent5 6 2 3 6 2" xfId="12302"/>
    <cellStyle name="20% - Accent5 6 2 3 6 3" xfId="19339"/>
    <cellStyle name="20% - Accent5 6 2 3 7" xfId="6438"/>
    <cellStyle name="20% - Accent5 6 2 3 7 2" xfId="13475"/>
    <cellStyle name="20% - Accent5 6 2 3 7 3" xfId="20512"/>
    <cellStyle name="20% - Accent5 6 2 3 8" xfId="7611"/>
    <cellStyle name="20% - Accent5 6 2 3 9" xfId="14648"/>
    <cellStyle name="20% - Accent5 6 2 4" xfId="890"/>
    <cellStyle name="20% - Accent5 6 2 4 2" xfId="2005"/>
    <cellStyle name="20% - Accent5 6 2 4 2 2" xfId="9043"/>
    <cellStyle name="20% - Accent5 6 2 4 2 3" xfId="16080"/>
    <cellStyle name="20% - Accent5 6 2 4 3" xfId="3178"/>
    <cellStyle name="20% - Accent5 6 2 4 3 2" xfId="10216"/>
    <cellStyle name="20% - Accent5 6 2 4 3 3" xfId="17253"/>
    <cellStyle name="20% - Accent5 6 2 4 4" xfId="4352"/>
    <cellStyle name="20% - Accent5 6 2 4 4 2" xfId="11389"/>
    <cellStyle name="20% - Accent5 6 2 4 4 3" xfId="18426"/>
    <cellStyle name="20% - Accent5 6 2 4 5" xfId="5525"/>
    <cellStyle name="20% - Accent5 6 2 4 5 2" xfId="12562"/>
    <cellStyle name="20% - Accent5 6 2 4 5 3" xfId="19599"/>
    <cellStyle name="20% - Accent5 6 2 4 6" xfId="6698"/>
    <cellStyle name="20% - Accent5 6 2 4 6 2" xfId="13735"/>
    <cellStyle name="20% - Accent5 6 2 4 6 3" xfId="20772"/>
    <cellStyle name="20% - Accent5 6 2 4 7" xfId="7871"/>
    <cellStyle name="20% - Accent5 6 2 4 8" xfId="14908"/>
    <cellStyle name="20% - Accent5 6 2 5" xfId="1429"/>
    <cellStyle name="20% - Accent5 6 2 5 2" xfId="8467"/>
    <cellStyle name="20% - Accent5 6 2 5 3" xfId="15504"/>
    <cellStyle name="20% - Accent5 6 2 6" xfId="2602"/>
    <cellStyle name="20% - Accent5 6 2 6 2" xfId="9640"/>
    <cellStyle name="20% - Accent5 6 2 6 3" xfId="16677"/>
    <cellStyle name="20% - Accent5 6 2 7" xfId="3776"/>
    <cellStyle name="20% - Accent5 6 2 7 2" xfId="10813"/>
    <cellStyle name="20% - Accent5 6 2 7 3" xfId="17850"/>
    <cellStyle name="20% - Accent5 6 2 8" xfId="4949"/>
    <cellStyle name="20% - Accent5 6 2 8 2" xfId="11986"/>
    <cellStyle name="20% - Accent5 6 2 8 3" xfId="19023"/>
    <cellStyle name="20% - Accent5 6 2 9" xfId="6122"/>
    <cellStyle name="20% - Accent5 6 2 9 2" xfId="13159"/>
    <cellStyle name="20% - Accent5 6 2 9 3" xfId="20196"/>
    <cellStyle name="20% - Accent5 6 3" xfId="437"/>
    <cellStyle name="20% - Accent5 6 3 2" xfId="1013"/>
    <cellStyle name="20% - Accent5 6 3 2 2" xfId="2128"/>
    <cellStyle name="20% - Accent5 6 3 2 2 2" xfId="9166"/>
    <cellStyle name="20% - Accent5 6 3 2 2 3" xfId="16203"/>
    <cellStyle name="20% - Accent5 6 3 2 3" xfId="3301"/>
    <cellStyle name="20% - Accent5 6 3 2 3 2" xfId="10339"/>
    <cellStyle name="20% - Accent5 6 3 2 3 3" xfId="17376"/>
    <cellStyle name="20% - Accent5 6 3 2 4" xfId="4475"/>
    <cellStyle name="20% - Accent5 6 3 2 4 2" xfId="11512"/>
    <cellStyle name="20% - Accent5 6 3 2 4 3" xfId="18549"/>
    <cellStyle name="20% - Accent5 6 3 2 5" xfId="5648"/>
    <cellStyle name="20% - Accent5 6 3 2 5 2" xfId="12685"/>
    <cellStyle name="20% - Accent5 6 3 2 5 3" xfId="19722"/>
    <cellStyle name="20% - Accent5 6 3 2 6" xfId="6821"/>
    <cellStyle name="20% - Accent5 6 3 2 6 2" xfId="13858"/>
    <cellStyle name="20% - Accent5 6 3 2 6 3" xfId="20895"/>
    <cellStyle name="20% - Accent5 6 3 2 7" xfId="7994"/>
    <cellStyle name="20% - Accent5 6 3 2 8" xfId="15031"/>
    <cellStyle name="20% - Accent5 6 3 3" xfId="1552"/>
    <cellStyle name="20% - Accent5 6 3 3 2" xfId="8590"/>
    <cellStyle name="20% - Accent5 6 3 3 3" xfId="15627"/>
    <cellStyle name="20% - Accent5 6 3 4" xfId="2725"/>
    <cellStyle name="20% - Accent5 6 3 4 2" xfId="9763"/>
    <cellStyle name="20% - Accent5 6 3 4 3" xfId="16800"/>
    <cellStyle name="20% - Accent5 6 3 5" xfId="3899"/>
    <cellStyle name="20% - Accent5 6 3 5 2" xfId="10936"/>
    <cellStyle name="20% - Accent5 6 3 5 3" xfId="17973"/>
    <cellStyle name="20% - Accent5 6 3 6" xfId="5072"/>
    <cellStyle name="20% - Accent5 6 3 6 2" xfId="12109"/>
    <cellStyle name="20% - Accent5 6 3 6 3" xfId="19146"/>
    <cellStyle name="20% - Accent5 6 3 7" xfId="6245"/>
    <cellStyle name="20% - Accent5 6 3 7 2" xfId="13282"/>
    <cellStyle name="20% - Accent5 6 3 7 3" xfId="20319"/>
    <cellStyle name="20% - Accent5 6 3 8" xfId="7418"/>
    <cellStyle name="20% - Accent5 6 3 9" xfId="14455"/>
    <cellStyle name="20% - Accent5 6 4" xfId="629"/>
    <cellStyle name="20% - Accent5 6 4 2" xfId="1205"/>
    <cellStyle name="20% - Accent5 6 4 2 2" xfId="2320"/>
    <cellStyle name="20% - Accent5 6 4 2 2 2" xfId="9358"/>
    <cellStyle name="20% - Accent5 6 4 2 2 3" xfId="16395"/>
    <cellStyle name="20% - Accent5 6 4 2 3" xfId="3493"/>
    <cellStyle name="20% - Accent5 6 4 2 3 2" xfId="10531"/>
    <cellStyle name="20% - Accent5 6 4 2 3 3" xfId="17568"/>
    <cellStyle name="20% - Accent5 6 4 2 4" xfId="4667"/>
    <cellStyle name="20% - Accent5 6 4 2 4 2" xfId="11704"/>
    <cellStyle name="20% - Accent5 6 4 2 4 3" xfId="18741"/>
    <cellStyle name="20% - Accent5 6 4 2 5" xfId="5840"/>
    <cellStyle name="20% - Accent5 6 4 2 5 2" xfId="12877"/>
    <cellStyle name="20% - Accent5 6 4 2 5 3" xfId="19914"/>
    <cellStyle name="20% - Accent5 6 4 2 6" xfId="7013"/>
    <cellStyle name="20% - Accent5 6 4 2 6 2" xfId="14050"/>
    <cellStyle name="20% - Accent5 6 4 2 6 3" xfId="21087"/>
    <cellStyle name="20% - Accent5 6 4 2 7" xfId="8186"/>
    <cellStyle name="20% - Accent5 6 4 2 8" xfId="15223"/>
    <cellStyle name="20% - Accent5 6 4 3" xfId="1744"/>
    <cellStyle name="20% - Accent5 6 4 3 2" xfId="8782"/>
    <cellStyle name="20% - Accent5 6 4 3 3" xfId="15819"/>
    <cellStyle name="20% - Accent5 6 4 4" xfId="2917"/>
    <cellStyle name="20% - Accent5 6 4 4 2" xfId="9955"/>
    <cellStyle name="20% - Accent5 6 4 4 3" xfId="16992"/>
    <cellStyle name="20% - Accent5 6 4 5" xfId="4091"/>
    <cellStyle name="20% - Accent5 6 4 5 2" xfId="11128"/>
    <cellStyle name="20% - Accent5 6 4 5 3" xfId="18165"/>
    <cellStyle name="20% - Accent5 6 4 6" xfId="5264"/>
    <cellStyle name="20% - Accent5 6 4 6 2" xfId="12301"/>
    <cellStyle name="20% - Accent5 6 4 6 3" xfId="19338"/>
    <cellStyle name="20% - Accent5 6 4 7" xfId="6437"/>
    <cellStyle name="20% - Accent5 6 4 7 2" xfId="13474"/>
    <cellStyle name="20% - Accent5 6 4 7 3" xfId="20511"/>
    <cellStyle name="20% - Accent5 6 4 8" xfId="7610"/>
    <cellStyle name="20% - Accent5 6 4 9" xfId="14647"/>
    <cellStyle name="20% - Accent5 6 5" xfId="794"/>
    <cellStyle name="20% - Accent5 6 5 2" xfId="1909"/>
    <cellStyle name="20% - Accent5 6 5 2 2" xfId="8947"/>
    <cellStyle name="20% - Accent5 6 5 2 3" xfId="15984"/>
    <cellStyle name="20% - Accent5 6 5 3" xfId="3082"/>
    <cellStyle name="20% - Accent5 6 5 3 2" xfId="10120"/>
    <cellStyle name="20% - Accent5 6 5 3 3" xfId="17157"/>
    <cellStyle name="20% - Accent5 6 5 4" xfId="4256"/>
    <cellStyle name="20% - Accent5 6 5 4 2" xfId="11293"/>
    <cellStyle name="20% - Accent5 6 5 4 3" xfId="18330"/>
    <cellStyle name="20% - Accent5 6 5 5" xfId="5429"/>
    <cellStyle name="20% - Accent5 6 5 5 2" xfId="12466"/>
    <cellStyle name="20% - Accent5 6 5 5 3" xfId="19503"/>
    <cellStyle name="20% - Accent5 6 5 6" xfId="6602"/>
    <cellStyle name="20% - Accent5 6 5 6 2" xfId="13639"/>
    <cellStyle name="20% - Accent5 6 5 6 3" xfId="20676"/>
    <cellStyle name="20% - Accent5 6 5 7" xfId="7775"/>
    <cellStyle name="20% - Accent5 6 5 8" xfId="14812"/>
    <cellStyle name="20% - Accent5 6 6" xfId="225"/>
    <cellStyle name="20% - Accent5 6 6 2" xfId="8379"/>
    <cellStyle name="20% - Accent5 6 6 3" xfId="15416"/>
    <cellStyle name="20% - Accent5 6 7" xfId="2513"/>
    <cellStyle name="20% - Accent5 6 7 2" xfId="9551"/>
    <cellStyle name="20% - Accent5 6 7 3" xfId="16588"/>
    <cellStyle name="20% - Accent5 6 8" xfId="3687"/>
    <cellStyle name="20% - Accent5 6 8 2" xfId="10724"/>
    <cellStyle name="20% - Accent5 6 8 3" xfId="17761"/>
    <cellStyle name="20% - Accent5 6 9" xfId="4860"/>
    <cellStyle name="20% - Accent5 6 9 2" xfId="11897"/>
    <cellStyle name="20% - Accent5 6 9 3" xfId="18934"/>
    <cellStyle name="20% - Accent5 7" xfId="172"/>
    <cellStyle name="20% - Accent5 7 10" xfId="6034"/>
    <cellStyle name="20% - Accent5 7 10 2" xfId="13071"/>
    <cellStyle name="20% - Accent5 7 10 3" xfId="20108"/>
    <cellStyle name="20% - Accent5 7 11" xfId="7207"/>
    <cellStyle name="20% - Accent5 7 12" xfId="14244"/>
    <cellStyle name="20% - Accent5 7 2" xfId="315"/>
    <cellStyle name="20% - Accent5 7 2 10" xfId="7296"/>
    <cellStyle name="20% - Accent5 7 2 11" xfId="14333"/>
    <cellStyle name="20% - Accent5 7 2 2" xfId="440"/>
    <cellStyle name="20% - Accent5 7 2 2 2" xfId="1016"/>
    <cellStyle name="20% - Accent5 7 2 2 2 2" xfId="2131"/>
    <cellStyle name="20% - Accent5 7 2 2 2 2 2" xfId="9169"/>
    <cellStyle name="20% - Accent5 7 2 2 2 2 3" xfId="16206"/>
    <cellStyle name="20% - Accent5 7 2 2 2 3" xfId="3304"/>
    <cellStyle name="20% - Accent5 7 2 2 2 3 2" xfId="10342"/>
    <cellStyle name="20% - Accent5 7 2 2 2 3 3" xfId="17379"/>
    <cellStyle name="20% - Accent5 7 2 2 2 4" xfId="4478"/>
    <cellStyle name="20% - Accent5 7 2 2 2 4 2" xfId="11515"/>
    <cellStyle name="20% - Accent5 7 2 2 2 4 3" xfId="18552"/>
    <cellStyle name="20% - Accent5 7 2 2 2 5" xfId="5651"/>
    <cellStyle name="20% - Accent5 7 2 2 2 5 2" xfId="12688"/>
    <cellStyle name="20% - Accent5 7 2 2 2 5 3" xfId="19725"/>
    <cellStyle name="20% - Accent5 7 2 2 2 6" xfId="6824"/>
    <cellStyle name="20% - Accent5 7 2 2 2 6 2" xfId="13861"/>
    <cellStyle name="20% - Accent5 7 2 2 2 6 3" xfId="20898"/>
    <cellStyle name="20% - Accent5 7 2 2 2 7" xfId="7997"/>
    <cellStyle name="20% - Accent5 7 2 2 2 8" xfId="15034"/>
    <cellStyle name="20% - Accent5 7 2 2 3" xfId="1555"/>
    <cellStyle name="20% - Accent5 7 2 2 3 2" xfId="8593"/>
    <cellStyle name="20% - Accent5 7 2 2 3 3" xfId="15630"/>
    <cellStyle name="20% - Accent5 7 2 2 4" xfId="2728"/>
    <cellStyle name="20% - Accent5 7 2 2 4 2" xfId="9766"/>
    <cellStyle name="20% - Accent5 7 2 2 4 3" xfId="16803"/>
    <cellStyle name="20% - Accent5 7 2 2 5" xfId="3902"/>
    <cellStyle name="20% - Accent5 7 2 2 5 2" xfId="10939"/>
    <cellStyle name="20% - Accent5 7 2 2 5 3" xfId="17976"/>
    <cellStyle name="20% - Accent5 7 2 2 6" xfId="5075"/>
    <cellStyle name="20% - Accent5 7 2 2 6 2" xfId="12112"/>
    <cellStyle name="20% - Accent5 7 2 2 6 3" xfId="19149"/>
    <cellStyle name="20% - Accent5 7 2 2 7" xfId="6248"/>
    <cellStyle name="20% - Accent5 7 2 2 7 2" xfId="13285"/>
    <cellStyle name="20% - Accent5 7 2 2 7 3" xfId="20322"/>
    <cellStyle name="20% - Accent5 7 2 2 8" xfId="7421"/>
    <cellStyle name="20% - Accent5 7 2 2 9" xfId="14458"/>
    <cellStyle name="20% - Accent5 7 2 3" xfId="632"/>
    <cellStyle name="20% - Accent5 7 2 3 2" xfId="1208"/>
    <cellStyle name="20% - Accent5 7 2 3 2 2" xfId="2323"/>
    <cellStyle name="20% - Accent5 7 2 3 2 2 2" xfId="9361"/>
    <cellStyle name="20% - Accent5 7 2 3 2 2 3" xfId="16398"/>
    <cellStyle name="20% - Accent5 7 2 3 2 3" xfId="3496"/>
    <cellStyle name="20% - Accent5 7 2 3 2 3 2" xfId="10534"/>
    <cellStyle name="20% - Accent5 7 2 3 2 3 3" xfId="17571"/>
    <cellStyle name="20% - Accent5 7 2 3 2 4" xfId="4670"/>
    <cellStyle name="20% - Accent5 7 2 3 2 4 2" xfId="11707"/>
    <cellStyle name="20% - Accent5 7 2 3 2 4 3" xfId="18744"/>
    <cellStyle name="20% - Accent5 7 2 3 2 5" xfId="5843"/>
    <cellStyle name="20% - Accent5 7 2 3 2 5 2" xfId="12880"/>
    <cellStyle name="20% - Accent5 7 2 3 2 5 3" xfId="19917"/>
    <cellStyle name="20% - Accent5 7 2 3 2 6" xfId="7016"/>
    <cellStyle name="20% - Accent5 7 2 3 2 6 2" xfId="14053"/>
    <cellStyle name="20% - Accent5 7 2 3 2 6 3" xfId="21090"/>
    <cellStyle name="20% - Accent5 7 2 3 2 7" xfId="8189"/>
    <cellStyle name="20% - Accent5 7 2 3 2 8" xfId="15226"/>
    <cellStyle name="20% - Accent5 7 2 3 3" xfId="1747"/>
    <cellStyle name="20% - Accent5 7 2 3 3 2" xfId="8785"/>
    <cellStyle name="20% - Accent5 7 2 3 3 3" xfId="15822"/>
    <cellStyle name="20% - Accent5 7 2 3 4" xfId="2920"/>
    <cellStyle name="20% - Accent5 7 2 3 4 2" xfId="9958"/>
    <cellStyle name="20% - Accent5 7 2 3 4 3" xfId="16995"/>
    <cellStyle name="20% - Accent5 7 2 3 5" xfId="4094"/>
    <cellStyle name="20% - Accent5 7 2 3 5 2" xfId="11131"/>
    <cellStyle name="20% - Accent5 7 2 3 5 3" xfId="18168"/>
    <cellStyle name="20% - Accent5 7 2 3 6" xfId="5267"/>
    <cellStyle name="20% - Accent5 7 2 3 6 2" xfId="12304"/>
    <cellStyle name="20% - Accent5 7 2 3 6 3" xfId="19341"/>
    <cellStyle name="20% - Accent5 7 2 3 7" xfId="6440"/>
    <cellStyle name="20% - Accent5 7 2 3 7 2" xfId="13477"/>
    <cellStyle name="20% - Accent5 7 2 3 7 3" xfId="20514"/>
    <cellStyle name="20% - Accent5 7 2 3 8" xfId="7613"/>
    <cellStyle name="20% - Accent5 7 2 3 9" xfId="14650"/>
    <cellStyle name="20% - Accent5 7 2 4" xfId="891"/>
    <cellStyle name="20% - Accent5 7 2 4 2" xfId="2006"/>
    <cellStyle name="20% - Accent5 7 2 4 2 2" xfId="9044"/>
    <cellStyle name="20% - Accent5 7 2 4 2 3" xfId="16081"/>
    <cellStyle name="20% - Accent5 7 2 4 3" xfId="3179"/>
    <cellStyle name="20% - Accent5 7 2 4 3 2" xfId="10217"/>
    <cellStyle name="20% - Accent5 7 2 4 3 3" xfId="17254"/>
    <cellStyle name="20% - Accent5 7 2 4 4" xfId="4353"/>
    <cellStyle name="20% - Accent5 7 2 4 4 2" xfId="11390"/>
    <cellStyle name="20% - Accent5 7 2 4 4 3" xfId="18427"/>
    <cellStyle name="20% - Accent5 7 2 4 5" xfId="5526"/>
    <cellStyle name="20% - Accent5 7 2 4 5 2" xfId="12563"/>
    <cellStyle name="20% - Accent5 7 2 4 5 3" xfId="19600"/>
    <cellStyle name="20% - Accent5 7 2 4 6" xfId="6699"/>
    <cellStyle name="20% - Accent5 7 2 4 6 2" xfId="13736"/>
    <cellStyle name="20% - Accent5 7 2 4 6 3" xfId="20773"/>
    <cellStyle name="20% - Accent5 7 2 4 7" xfId="7872"/>
    <cellStyle name="20% - Accent5 7 2 4 8" xfId="14909"/>
    <cellStyle name="20% - Accent5 7 2 5" xfId="1430"/>
    <cellStyle name="20% - Accent5 7 2 5 2" xfId="8468"/>
    <cellStyle name="20% - Accent5 7 2 5 3" xfId="15505"/>
    <cellStyle name="20% - Accent5 7 2 6" xfId="2603"/>
    <cellStyle name="20% - Accent5 7 2 6 2" xfId="9641"/>
    <cellStyle name="20% - Accent5 7 2 6 3" xfId="16678"/>
    <cellStyle name="20% - Accent5 7 2 7" xfId="3777"/>
    <cellStyle name="20% - Accent5 7 2 7 2" xfId="10814"/>
    <cellStyle name="20% - Accent5 7 2 7 3" xfId="17851"/>
    <cellStyle name="20% - Accent5 7 2 8" xfId="4950"/>
    <cellStyle name="20% - Accent5 7 2 8 2" xfId="11987"/>
    <cellStyle name="20% - Accent5 7 2 8 3" xfId="19024"/>
    <cellStyle name="20% - Accent5 7 2 9" xfId="6123"/>
    <cellStyle name="20% - Accent5 7 2 9 2" xfId="13160"/>
    <cellStyle name="20% - Accent5 7 2 9 3" xfId="20197"/>
    <cellStyle name="20% - Accent5 7 3" xfId="439"/>
    <cellStyle name="20% - Accent5 7 3 2" xfId="1015"/>
    <cellStyle name="20% - Accent5 7 3 2 2" xfId="2130"/>
    <cellStyle name="20% - Accent5 7 3 2 2 2" xfId="9168"/>
    <cellStyle name="20% - Accent5 7 3 2 2 3" xfId="16205"/>
    <cellStyle name="20% - Accent5 7 3 2 3" xfId="3303"/>
    <cellStyle name="20% - Accent5 7 3 2 3 2" xfId="10341"/>
    <cellStyle name="20% - Accent5 7 3 2 3 3" xfId="17378"/>
    <cellStyle name="20% - Accent5 7 3 2 4" xfId="4477"/>
    <cellStyle name="20% - Accent5 7 3 2 4 2" xfId="11514"/>
    <cellStyle name="20% - Accent5 7 3 2 4 3" xfId="18551"/>
    <cellStyle name="20% - Accent5 7 3 2 5" xfId="5650"/>
    <cellStyle name="20% - Accent5 7 3 2 5 2" xfId="12687"/>
    <cellStyle name="20% - Accent5 7 3 2 5 3" xfId="19724"/>
    <cellStyle name="20% - Accent5 7 3 2 6" xfId="6823"/>
    <cellStyle name="20% - Accent5 7 3 2 6 2" xfId="13860"/>
    <cellStyle name="20% - Accent5 7 3 2 6 3" xfId="20897"/>
    <cellStyle name="20% - Accent5 7 3 2 7" xfId="7996"/>
    <cellStyle name="20% - Accent5 7 3 2 8" xfId="15033"/>
    <cellStyle name="20% - Accent5 7 3 3" xfId="1554"/>
    <cellStyle name="20% - Accent5 7 3 3 2" xfId="8592"/>
    <cellStyle name="20% - Accent5 7 3 3 3" xfId="15629"/>
    <cellStyle name="20% - Accent5 7 3 4" xfId="2727"/>
    <cellStyle name="20% - Accent5 7 3 4 2" xfId="9765"/>
    <cellStyle name="20% - Accent5 7 3 4 3" xfId="16802"/>
    <cellStyle name="20% - Accent5 7 3 5" xfId="3901"/>
    <cellStyle name="20% - Accent5 7 3 5 2" xfId="10938"/>
    <cellStyle name="20% - Accent5 7 3 5 3" xfId="17975"/>
    <cellStyle name="20% - Accent5 7 3 6" xfId="5074"/>
    <cellStyle name="20% - Accent5 7 3 6 2" xfId="12111"/>
    <cellStyle name="20% - Accent5 7 3 6 3" xfId="19148"/>
    <cellStyle name="20% - Accent5 7 3 7" xfId="6247"/>
    <cellStyle name="20% - Accent5 7 3 7 2" xfId="13284"/>
    <cellStyle name="20% - Accent5 7 3 7 3" xfId="20321"/>
    <cellStyle name="20% - Accent5 7 3 8" xfId="7420"/>
    <cellStyle name="20% - Accent5 7 3 9" xfId="14457"/>
    <cellStyle name="20% - Accent5 7 4" xfId="631"/>
    <cellStyle name="20% - Accent5 7 4 2" xfId="1207"/>
    <cellStyle name="20% - Accent5 7 4 2 2" xfId="2322"/>
    <cellStyle name="20% - Accent5 7 4 2 2 2" xfId="9360"/>
    <cellStyle name="20% - Accent5 7 4 2 2 3" xfId="16397"/>
    <cellStyle name="20% - Accent5 7 4 2 3" xfId="3495"/>
    <cellStyle name="20% - Accent5 7 4 2 3 2" xfId="10533"/>
    <cellStyle name="20% - Accent5 7 4 2 3 3" xfId="17570"/>
    <cellStyle name="20% - Accent5 7 4 2 4" xfId="4669"/>
    <cellStyle name="20% - Accent5 7 4 2 4 2" xfId="11706"/>
    <cellStyle name="20% - Accent5 7 4 2 4 3" xfId="18743"/>
    <cellStyle name="20% - Accent5 7 4 2 5" xfId="5842"/>
    <cellStyle name="20% - Accent5 7 4 2 5 2" xfId="12879"/>
    <cellStyle name="20% - Accent5 7 4 2 5 3" xfId="19916"/>
    <cellStyle name="20% - Accent5 7 4 2 6" xfId="7015"/>
    <cellStyle name="20% - Accent5 7 4 2 6 2" xfId="14052"/>
    <cellStyle name="20% - Accent5 7 4 2 6 3" xfId="21089"/>
    <cellStyle name="20% - Accent5 7 4 2 7" xfId="8188"/>
    <cellStyle name="20% - Accent5 7 4 2 8" xfId="15225"/>
    <cellStyle name="20% - Accent5 7 4 3" xfId="1746"/>
    <cellStyle name="20% - Accent5 7 4 3 2" xfId="8784"/>
    <cellStyle name="20% - Accent5 7 4 3 3" xfId="15821"/>
    <cellStyle name="20% - Accent5 7 4 4" xfId="2919"/>
    <cellStyle name="20% - Accent5 7 4 4 2" xfId="9957"/>
    <cellStyle name="20% - Accent5 7 4 4 3" xfId="16994"/>
    <cellStyle name="20% - Accent5 7 4 5" xfId="4093"/>
    <cellStyle name="20% - Accent5 7 4 5 2" xfId="11130"/>
    <cellStyle name="20% - Accent5 7 4 5 3" xfId="18167"/>
    <cellStyle name="20% - Accent5 7 4 6" xfId="5266"/>
    <cellStyle name="20% - Accent5 7 4 6 2" xfId="12303"/>
    <cellStyle name="20% - Accent5 7 4 6 3" xfId="19340"/>
    <cellStyle name="20% - Accent5 7 4 7" xfId="6439"/>
    <cellStyle name="20% - Accent5 7 4 7 2" xfId="13476"/>
    <cellStyle name="20% - Accent5 7 4 7 3" xfId="20513"/>
    <cellStyle name="20% - Accent5 7 4 8" xfId="7612"/>
    <cellStyle name="20% - Accent5 7 4 9" xfId="14649"/>
    <cellStyle name="20% - Accent5 7 5" xfId="795"/>
    <cellStyle name="20% - Accent5 7 5 2" xfId="1910"/>
    <cellStyle name="20% - Accent5 7 5 2 2" xfId="8948"/>
    <cellStyle name="20% - Accent5 7 5 2 3" xfId="15985"/>
    <cellStyle name="20% - Accent5 7 5 3" xfId="3083"/>
    <cellStyle name="20% - Accent5 7 5 3 2" xfId="10121"/>
    <cellStyle name="20% - Accent5 7 5 3 3" xfId="17158"/>
    <cellStyle name="20% - Accent5 7 5 4" xfId="4257"/>
    <cellStyle name="20% - Accent5 7 5 4 2" xfId="11294"/>
    <cellStyle name="20% - Accent5 7 5 4 3" xfId="18331"/>
    <cellStyle name="20% - Accent5 7 5 5" xfId="5430"/>
    <cellStyle name="20% - Accent5 7 5 5 2" xfId="12467"/>
    <cellStyle name="20% - Accent5 7 5 5 3" xfId="19504"/>
    <cellStyle name="20% - Accent5 7 5 6" xfId="6603"/>
    <cellStyle name="20% - Accent5 7 5 6 2" xfId="13640"/>
    <cellStyle name="20% - Accent5 7 5 6 3" xfId="20677"/>
    <cellStyle name="20% - Accent5 7 5 7" xfId="7776"/>
    <cellStyle name="20% - Accent5 7 5 8" xfId="14813"/>
    <cellStyle name="20% - Accent5 7 6" xfId="226"/>
    <cellStyle name="20% - Accent5 7 6 2" xfId="8380"/>
    <cellStyle name="20% - Accent5 7 6 3" xfId="15417"/>
    <cellStyle name="20% - Accent5 7 7" xfId="2514"/>
    <cellStyle name="20% - Accent5 7 7 2" xfId="9552"/>
    <cellStyle name="20% - Accent5 7 7 3" xfId="16589"/>
    <cellStyle name="20% - Accent5 7 8" xfId="3688"/>
    <cellStyle name="20% - Accent5 7 8 2" xfId="10725"/>
    <cellStyle name="20% - Accent5 7 8 3" xfId="17762"/>
    <cellStyle name="20% - Accent5 7 9" xfId="4861"/>
    <cellStyle name="20% - Accent5 7 9 2" xfId="11898"/>
    <cellStyle name="20% - Accent5 7 9 3" xfId="18935"/>
    <cellStyle name="20% - Accent5 8" xfId="310"/>
    <cellStyle name="20% - Accent5 8 10" xfId="7291"/>
    <cellStyle name="20% - Accent5 8 11" xfId="14328"/>
    <cellStyle name="20% - Accent5 8 2" xfId="441"/>
    <cellStyle name="20% - Accent5 8 2 2" xfId="1017"/>
    <cellStyle name="20% - Accent5 8 2 2 2" xfId="2132"/>
    <cellStyle name="20% - Accent5 8 2 2 2 2" xfId="9170"/>
    <cellStyle name="20% - Accent5 8 2 2 2 3" xfId="16207"/>
    <cellStyle name="20% - Accent5 8 2 2 3" xfId="3305"/>
    <cellStyle name="20% - Accent5 8 2 2 3 2" xfId="10343"/>
    <cellStyle name="20% - Accent5 8 2 2 3 3" xfId="17380"/>
    <cellStyle name="20% - Accent5 8 2 2 4" xfId="4479"/>
    <cellStyle name="20% - Accent5 8 2 2 4 2" xfId="11516"/>
    <cellStyle name="20% - Accent5 8 2 2 4 3" xfId="18553"/>
    <cellStyle name="20% - Accent5 8 2 2 5" xfId="5652"/>
    <cellStyle name="20% - Accent5 8 2 2 5 2" xfId="12689"/>
    <cellStyle name="20% - Accent5 8 2 2 5 3" xfId="19726"/>
    <cellStyle name="20% - Accent5 8 2 2 6" xfId="6825"/>
    <cellStyle name="20% - Accent5 8 2 2 6 2" xfId="13862"/>
    <cellStyle name="20% - Accent5 8 2 2 6 3" xfId="20899"/>
    <cellStyle name="20% - Accent5 8 2 2 7" xfId="7998"/>
    <cellStyle name="20% - Accent5 8 2 2 8" xfId="15035"/>
    <cellStyle name="20% - Accent5 8 2 3" xfId="1556"/>
    <cellStyle name="20% - Accent5 8 2 3 2" xfId="8594"/>
    <cellStyle name="20% - Accent5 8 2 3 3" xfId="15631"/>
    <cellStyle name="20% - Accent5 8 2 4" xfId="2729"/>
    <cellStyle name="20% - Accent5 8 2 4 2" xfId="9767"/>
    <cellStyle name="20% - Accent5 8 2 4 3" xfId="16804"/>
    <cellStyle name="20% - Accent5 8 2 5" xfId="3903"/>
    <cellStyle name="20% - Accent5 8 2 5 2" xfId="10940"/>
    <cellStyle name="20% - Accent5 8 2 5 3" xfId="17977"/>
    <cellStyle name="20% - Accent5 8 2 6" xfId="5076"/>
    <cellStyle name="20% - Accent5 8 2 6 2" xfId="12113"/>
    <cellStyle name="20% - Accent5 8 2 6 3" xfId="19150"/>
    <cellStyle name="20% - Accent5 8 2 7" xfId="6249"/>
    <cellStyle name="20% - Accent5 8 2 7 2" xfId="13286"/>
    <cellStyle name="20% - Accent5 8 2 7 3" xfId="20323"/>
    <cellStyle name="20% - Accent5 8 2 8" xfId="7422"/>
    <cellStyle name="20% - Accent5 8 2 9" xfId="14459"/>
    <cellStyle name="20% - Accent5 8 3" xfId="633"/>
    <cellStyle name="20% - Accent5 8 3 2" xfId="1209"/>
    <cellStyle name="20% - Accent5 8 3 2 2" xfId="2324"/>
    <cellStyle name="20% - Accent5 8 3 2 2 2" xfId="9362"/>
    <cellStyle name="20% - Accent5 8 3 2 2 3" xfId="16399"/>
    <cellStyle name="20% - Accent5 8 3 2 3" xfId="3497"/>
    <cellStyle name="20% - Accent5 8 3 2 3 2" xfId="10535"/>
    <cellStyle name="20% - Accent5 8 3 2 3 3" xfId="17572"/>
    <cellStyle name="20% - Accent5 8 3 2 4" xfId="4671"/>
    <cellStyle name="20% - Accent5 8 3 2 4 2" xfId="11708"/>
    <cellStyle name="20% - Accent5 8 3 2 4 3" xfId="18745"/>
    <cellStyle name="20% - Accent5 8 3 2 5" xfId="5844"/>
    <cellStyle name="20% - Accent5 8 3 2 5 2" xfId="12881"/>
    <cellStyle name="20% - Accent5 8 3 2 5 3" xfId="19918"/>
    <cellStyle name="20% - Accent5 8 3 2 6" xfId="7017"/>
    <cellStyle name="20% - Accent5 8 3 2 6 2" xfId="14054"/>
    <cellStyle name="20% - Accent5 8 3 2 6 3" xfId="21091"/>
    <cellStyle name="20% - Accent5 8 3 2 7" xfId="8190"/>
    <cellStyle name="20% - Accent5 8 3 2 8" xfId="15227"/>
    <cellStyle name="20% - Accent5 8 3 3" xfId="1748"/>
    <cellStyle name="20% - Accent5 8 3 3 2" xfId="8786"/>
    <cellStyle name="20% - Accent5 8 3 3 3" xfId="15823"/>
    <cellStyle name="20% - Accent5 8 3 4" xfId="2921"/>
    <cellStyle name="20% - Accent5 8 3 4 2" xfId="9959"/>
    <cellStyle name="20% - Accent5 8 3 4 3" xfId="16996"/>
    <cellStyle name="20% - Accent5 8 3 5" xfId="4095"/>
    <cellStyle name="20% - Accent5 8 3 5 2" xfId="11132"/>
    <cellStyle name="20% - Accent5 8 3 5 3" xfId="18169"/>
    <cellStyle name="20% - Accent5 8 3 6" xfId="5268"/>
    <cellStyle name="20% - Accent5 8 3 6 2" xfId="12305"/>
    <cellStyle name="20% - Accent5 8 3 6 3" xfId="19342"/>
    <cellStyle name="20% - Accent5 8 3 7" xfId="6441"/>
    <cellStyle name="20% - Accent5 8 3 7 2" xfId="13478"/>
    <cellStyle name="20% - Accent5 8 3 7 3" xfId="20515"/>
    <cellStyle name="20% - Accent5 8 3 8" xfId="7614"/>
    <cellStyle name="20% - Accent5 8 3 9" xfId="14651"/>
    <cellStyle name="20% - Accent5 8 4" xfId="886"/>
    <cellStyle name="20% - Accent5 8 4 2" xfId="2001"/>
    <cellStyle name="20% - Accent5 8 4 2 2" xfId="9039"/>
    <cellStyle name="20% - Accent5 8 4 2 3" xfId="16076"/>
    <cellStyle name="20% - Accent5 8 4 3" xfId="3174"/>
    <cellStyle name="20% - Accent5 8 4 3 2" xfId="10212"/>
    <cellStyle name="20% - Accent5 8 4 3 3" xfId="17249"/>
    <cellStyle name="20% - Accent5 8 4 4" xfId="4348"/>
    <cellStyle name="20% - Accent5 8 4 4 2" xfId="11385"/>
    <cellStyle name="20% - Accent5 8 4 4 3" xfId="18422"/>
    <cellStyle name="20% - Accent5 8 4 5" xfId="5521"/>
    <cellStyle name="20% - Accent5 8 4 5 2" xfId="12558"/>
    <cellStyle name="20% - Accent5 8 4 5 3" xfId="19595"/>
    <cellStyle name="20% - Accent5 8 4 6" xfId="6694"/>
    <cellStyle name="20% - Accent5 8 4 6 2" xfId="13731"/>
    <cellStyle name="20% - Accent5 8 4 6 3" xfId="20768"/>
    <cellStyle name="20% - Accent5 8 4 7" xfId="7867"/>
    <cellStyle name="20% - Accent5 8 4 8" xfId="14904"/>
    <cellStyle name="20% - Accent5 8 5" xfId="1425"/>
    <cellStyle name="20% - Accent5 8 5 2" xfId="8463"/>
    <cellStyle name="20% - Accent5 8 5 3" xfId="15500"/>
    <cellStyle name="20% - Accent5 8 6" xfId="2598"/>
    <cellStyle name="20% - Accent5 8 6 2" xfId="9636"/>
    <cellStyle name="20% - Accent5 8 6 3" xfId="16673"/>
    <cellStyle name="20% - Accent5 8 7" xfId="3772"/>
    <cellStyle name="20% - Accent5 8 7 2" xfId="10809"/>
    <cellStyle name="20% - Accent5 8 7 3" xfId="17846"/>
    <cellStyle name="20% - Accent5 8 8" xfId="4945"/>
    <cellStyle name="20% - Accent5 8 8 2" xfId="11982"/>
    <cellStyle name="20% - Accent5 8 8 3" xfId="19019"/>
    <cellStyle name="20% - Accent5 8 9" xfId="6118"/>
    <cellStyle name="20% - Accent5 8 9 2" xfId="13155"/>
    <cellStyle name="20% - Accent5 8 9 3" xfId="20192"/>
    <cellStyle name="20% - Accent5 9" xfId="430"/>
    <cellStyle name="20% - Accent5 9 2" xfId="1006"/>
    <cellStyle name="20% - Accent5 9 2 2" xfId="2121"/>
    <cellStyle name="20% - Accent5 9 2 2 2" xfId="9159"/>
    <cellStyle name="20% - Accent5 9 2 2 3" xfId="16196"/>
    <cellStyle name="20% - Accent5 9 2 3" xfId="3294"/>
    <cellStyle name="20% - Accent5 9 2 3 2" xfId="10332"/>
    <cellStyle name="20% - Accent5 9 2 3 3" xfId="17369"/>
    <cellStyle name="20% - Accent5 9 2 4" xfId="4468"/>
    <cellStyle name="20% - Accent5 9 2 4 2" xfId="11505"/>
    <cellStyle name="20% - Accent5 9 2 4 3" xfId="18542"/>
    <cellStyle name="20% - Accent5 9 2 5" xfId="5641"/>
    <cellStyle name="20% - Accent5 9 2 5 2" xfId="12678"/>
    <cellStyle name="20% - Accent5 9 2 5 3" xfId="19715"/>
    <cellStyle name="20% - Accent5 9 2 6" xfId="6814"/>
    <cellStyle name="20% - Accent5 9 2 6 2" xfId="13851"/>
    <cellStyle name="20% - Accent5 9 2 6 3" xfId="20888"/>
    <cellStyle name="20% - Accent5 9 2 7" xfId="7987"/>
    <cellStyle name="20% - Accent5 9 2 8" xfId="15024"/>
    <cellStyle name="20% - Accent5 9 3" xfId="1545"/>
    <cellStyle name="20% - Accent5 9 3 2" xfId="8583"/>
    <cellStyle name="20% - Accent5 9 3 3" xfId="15620"/>
    <cellStyle name="20% - Accent5 9 4" xfId="2718"/>
    <cellStyle name="20% - Accent5 9 4 2" xfId="9756"/>
    <cellStyle name="20% - Accent5 9 4 3" xfId="16793"/>
    <cellStyle name="20% - Accent5 9 5" xfId="3892"/>
    <cellStyle name="20% - Accent5 9 5 2" xfId="10929"/>
    <cellStyle name="20% - Accent5 9 5 3" xfId="17966"/>
    <cellStyle name="20% - Accent5 9 6" xfId="5065"/>
    <cellStyle name="20% - Accent5 9 6 2" xfId="12102"/>
    <cellStyle name="20% - Accent5 9 6 3" xfId="19139"/>
    <cellStyle name="20% - Accent5 9 7" xfId="6238"/>
    <cellStyle name="20% - Accent5 9 7 2" xfId="13275"/>
    <cellStyle name="20% - Accent5 9 7 3" xfId="20312"/>
    <cellStyle name="20% - Accent5 9 8" xfId="7411"/>
    <cellStyle name="20% - Accent5 9 9" xfId="14448"/>
    <cellStyle name="20% - Accent6" xfId="39" builtinId="50" customBuiltin="1"/>
    <cellStyle name="20% - Accent6 10" xfId="634"/>
    <cellStyle name="20% - Accent6 10 2" xfId="1210"/>
    <cellStyle name="20% - Accent6 10 2 2" xfId="2325"/>
    <cellStyle name="20% - Accent6 10 2 2 2" xfId="9363"/>
    <cellStyle name="20% - Accent6 10 2 2 3" xfId="16400"/>
    <cellStyle name="20% - Accent6 10 2 3" xfId="3498"/>
    <cellStyle name="20% - Accent6 10 2 3 2" xfId="10536"/>
    <cellStyle name="20% - Accent6 10 2 3 3" xfId="17573"/>
    <cellStyle name="20% - Accent6 10 2 4" xfId="4672"/>
    <cellStyle name="20% - Accent6 10 2 4 2" xfId="11709"/>
    <cellStyle name="20% - Accent6 10 2 4 3" xfId="18746"/>
    <cellStyle name="20% - Accent6 10 2 5" xfId="5845"/>
    <cellStyle name="20% - Accent6 10 2 5 2" xfId="12882"/>
    <cellStyle name="20% - Accent6 10 2 5 3" xfId="19919"/>
    <cellStyle name="20% - Accent6 10 2 6" xfId="7018"/>
    <cellStyle name="20% - Accent6 10 2 6 2" xfId="14055"/>
    <cellStyle name="20% - Accent6 10 2 6 3" xfId="21092"/>
    <cellStyle name="20% - Accent6 10 2 7" xfId="8191"/>
    <cellStyle name="20% - Accent6 10 2 8" xfId="15228"/>
    <cellStyle name="20% - Accent6 10 3" xfId="1749"/>
    <cellStyle name="20% - Accent6 10 3 2" xfId="8787"/>
    <cellStyle name="20% - Accent6 10 3 3" xfId="15824"/>
    <cellStyle name="20% - Accent6 10 4" xfId="2922"/>
    <cellStyle name="20% - Accent6 10 4 2" xfId="9960"/>
    <cellStyle name="20% - Accent6 10 4 3" xfId="16997"/>
    <cellStyle name="20% - Accent6 10 5" xfId="4096"/>
    <cellStyle name="20% - Accent6 10 5 2" xfId="11133"/>
    <cellStyle name="20% - Accent6 10 5 3" xfId="18170"/>
    <cellStyle name="20% - Accent6 10 6" xfId="5269"/>
    <cellStyle name="20% - Accent6 10 6 2" xfId="12306"/>
    <cellStyle name="20% - Accent6 10 6 3" xfId="19343"/>
    <cellStyle name="20% - Accent6 10 7" xfId="6442"/>
    <cellStyle name="20% - Accent6 10 7 2" xfId="13479"/>
    <cellStyle name="20% - Accent6 10 7 3" xfId="20516"/>
    <cellStyle name="20% - Accent6 10 8" xfId="7615"/>
    <cellStyle name="20% - Accent6 10 9" xfId="14652"/>
    <cellStyle name="20% - Accent6 11" xfId="796"/>
    <cellStyle name="20% - Accent6 11 2" xfId="1911"/>
    <cellStyle name="20% - Accent6 11 2 2" xfId="8949"/>
    <cellStyle name="20% - Accent6 11 2 3" xfId="15986"/>
    <cellStyle name="20% - Accent6 11 3" xfId="3084"/>
    <cellStyle name="20% - Accent6 11 3 2" xfId="10122"/>
    <cellStyle name="20% - Accent6 11 3 3" xfId="17159"/>
    <cellStyle name="20% - Accent6 11 4" xfId="4258"/>
    <cellStyle name="20% - Accent6 11 4 2" xfId="11295"/>
    <cellStyle name="20% - Accent6 11 4 3" xfId="18332"/>
    <cellStyle name="20% - Accent6 11 5" xfId="5431"/>
    <cellStyle name="20% - Accent6 11 5 2" xfId="12468"/>
    <cellStyle name="20% - Accent6 11 5 3" xfId="19505"/>
    <cellStyle name="20% - Accent6 11 6" xfId="6604"/>
    <cellStyle name="20% - Accent6 11 6 2" xfId="13641"/>
    <cellStyle name="20% - Accent6 11 6 3" xfId="20678"/>
    <cellStyle name="20% - Accent6 11 7" xfId="7777"/>
    <cellStyle name="20% - Accent6 11 8" xfId="14814"/>
    <cellStyle name="20% - Accent6 12" xfId="200"/>
    <cellStyle name="20% - Accent6 12 2" xfId="2463"/>
    <cellStyle name="20% - Accent6 12 2 2" xfId="9501"/>
    <cellStyle name="20% - Accent6 12 2 3" xfId="16538"/>
    <cellStyle name="20% - Accent6 12 3" xfId="3636"/>
    <cellStyle name="20% - Accent6 12 3 2" xfId="10674"/>
    <cellStyle name="20% - Accent6 12 3 3" xfId="17711"/>
    <cellStyle name="20% - Accent6 12 4" xfId="4810"/>
    <cellStyle name="20% - Accent6 12 4 2" xfId="11847"/>
    <cellStyle name="20% - Accent6 12 4 3" xfId="18884"/>
    <cellStyle name="20% - Accent6 12 5" xfId="5983"/>
    <cellStyle name="20% - Accent6 12 5 2" xfId="13020"/>
    <cellStyle name="20% - Accent6 12 5 3" xfId="20057"/>
    <cellStyle name="20% - Accent6 12 6" xfId="7156"/>
    <cellStyle name="20% - Accent6 12 6 2" xfId="14193"/>
    <cellStyle name="20% - Accent6 12 6 3" xfId="21230"/>
    <cellStyle name="20% - Accent6 12 7" xfId="8329"/>
    <cellStyle name="20% - Accent6 12 8" xfId="15366"/>
    <cellStyle name="20% - Accent6 13" xfId="1383"/>
    <cellStyle name="20% - Accent6 13 2" xfId="8349"/>
    <cellStyle name="20% - Accent6 13 3" xfId="15386"/>
    <cellStyle name="20% - Accent6 14" xfId="2483"/>
    <cellStyle name="20% - Accent6 14 2" xfId="9521"/>
    <cellStyle name="20% - Accent6 14 3" xfId="16558"/>
    <cellStyle name="20% - Accent6 15" xfId="3657"/>
    <cellStyle name="20% - Accent6 15 2" xfId="10694"/>
    <cellStyle name="20% - Accent6 15 3" xfId="17731"/>
    <cellStyle name="20% - Accent6 16" xfId="4830"/>
    <cellStyle name="20% - Accent6 16 2" xfId="11867"/>
    <cellStyle name="20% - Accent6 16 3" xfId="18904"/>
    <cellStyle name="20% - Accent6 17" xfId="6003"/>
    <cellStyle name="20% - Accent6 17 2" xfId="13040"/>
    <cellStyle name="20% - Accent6 17 3" xfId="20077"/>
    <cellStyle name="20% - Accent6 18" xfId="7176"/>
    <cellStyle name="20% - Accent6 19" xfId="14213"/>
    <cellStyle name="20% - Accent6 2" xfId="77"/>
    <cellStyle name="20% - Accent6 3" xfId="65"/>
    <cellStyle name="20% - Accent6 3 10" xfId="6035"/>
    <cellStyle name="20% - Accent6 3 10 2" xfId="13072"/>
    <cellStyle name="20% - Accent6 3 10 3" xfId="20109"/>
    <cellStyle name="20% - Accent6 3 11" xfId="7208"/>
    <cellStyle name="20% - Accent6 3 12" xfId="14245"/>
    <cellStyle name="20% - Accent6 3 2" xfId="317"/>
    <cellStyle name="20% - Accent6 3 2 10" xfId="7298"/>
    <cellStyle name="20% - Accent6 3 2 11" xfId="14335"/>
    <cellStyle name="20% - Accent6 3 2 2" xfId="444"/>
    <cellStyle name="20% - Accent6 3 2 2 2" xfId="1020"/>
    <cellStyle name="20% - Accent6 3 2 2 2 2" xfId="2135"/>
    <cellStyle name="20% - Accent6 3 2 2 2 2 2" xfId="9173"/>
    <cellStyle name="20% - Accent6 3 2 2 2 2 3" xfId="16210"/>
    <cellStyle name="20% - Accent6 3 2 2 2 3" xfId="3308"/>
    <cellStyle name="20% - Accent6 3 2 2 2 3 2" xfId="10346"/>
    <cellStyle name="20% - Accent6 3 2 2 2 3 3" xfId="17383"/>
    <cellStyle name="20% - Accent6 3 2 2 2 4" xfId="4482"/>
    <cellStyle name="20% - Accent6 3 2 2 2 4 2" xfId="11519"/>
    <cellStyle name="20% - Accent6 3 2 2 2 4 3" xfId="18556"/>
    <cellStyle name="20% - Accent6 3 2 2 2 5" xfId="5655"/>
    <cellStyle name="20% - Accent6 3 2 2 2 5 2" xfId="12692"/>
    <cellStyle name="20% - Accent6 3 2 2 2 5 3" xfId="19729"/>
    <cellStyle name="20% - Accent6 3 2 2 2 6" xfId="6828"/>
    <cellStyle name="20% - Accent6 3 2 2 2 6 2" xfId="13865"/>
    <cellStyle name="20% - Accent6 3 2 2 2 6 3" xfId="20902"/>
    <cellStyle name="20% - Accent6 3 2 2 2 7" xfId="8001"/>
    <cellStyle name="20% - Accent6 3 2 2 2 8" xfId="15038"/>
    <cellStyle name="20% - Accent6 3 2 2 3" xfId="1559"/>
    <cellStyle name="20% - Accent6 3 2 2 3 2" xfId="8597"/>
    <cellStyle name="20% - Accent6 3 2 2 3 3" xfId="15634"/>
    <cellStyle name="20% - Accent6 3 2 2 4" xfId="2732"/>
    <cellStyle name="20% - Accent6 3 2 2 4 2" xfId="9770"/>
    <cellStyle name="20% - Accent6 3 2 2 4 3" xfId="16807"/>
    <cellStyle name="20% - Accent6 3 2 2 5" xfId="3906"/>
    <cellStyle name="20% - Accent6 3 2 2 5 2" xfId="10943"/>
    <cellStyle name="20% - Accent6 3 2 2 5 3" xfId="17980"/>
    <cellStyle name="20% - Accent6 3 2 2 6" xfId="5079"/>
    <cellStyle name="20% - Accent6 3 2 2 6 2" xfId="12116"/>
    <cellStyle name="20% - Accent6 3 2 2 6 3" xfId="19153"/>
    <cellStyle name="20% - Accent6 3 2 2 7" xfId="6252"/>
    <cellStyle name="20% - Accent6 3 2 2 7 2" xfId="13289"/>
    <cellStyle name="20% - Accent6 3 2 2 7 3" xfId="20326"/>
    <cellStyle name="20% - Accent6 3 2 2 8" xfId="7425"/>
    <cellStyle name="20% - Accent6 3 2 2 9" xfId="14462"/>
    <cellStyle name="20% - Accent6 3 2 3" xfId="636"/>
    <cellStyle name="20% - Accent6 3 2 3 2" xfId="1212"/>
    <cellStyle name="20% - Accent6 3 2 3 2 2" xfId="2327"/>
    <cellStyle name="20% - Accent6 3 2 3 2 2 2" xfId="9365"/>
    <cellStyle name="20% - Accent6 3 2 3 2 2 3" xfId="16402"/>
    <cellStyle name="20% - Accent6 3 2 3 2 3" xfId="3500"/>
    <cellStyle name="20% - Accent6 3 2 3 2 3 2" xfId="10538"/>
    <cellStyle name="20% - Accent6 3 2 3 2 3 3" xfId="17575"/>
    <cellStyle name="20% - Accent6 3 2 3 2 4" xfId="4674"/>
    <cellStyle name="20% - Accent6 3 2 3 2 4 2" xfId="11711"/>
    <cellStyle name="20% - Accent6 3 2 3 2 4 3" xfId="18748"/>
    <cellStyle name="20% - Accent6 3 2 3 2 5" xfId="5847"/>
    <cellStyle name="20% - Accent6 3 2 3 2 5 2" xfId="12884"/>
    <cellStyle name="20% - Accent6 3 2 3 2 5 3" xfId="19921"/>
    <cellStyle name="20% - Accent6 3 2 3 2 6" xfId="7020"/>
    <cellStyle name="20% - Accent6 3 2 3 2 6 2" xfId="14057"/>
    <cellStyle name="20% - Accent6 3 2 3 2 6 3" xfId="21094"/>
    <cellStyle name="20% - Accent6 3 2 3 2 7" xfId="8193"/>
    <cellStyle name="20% - Accent6 3 2 3 2 8" xfId="15230"/>
    <cellStyle name="20% - Accent6 3 2 3 3" xfId="1751"/>
    <cellStyle name="20% - Accent6 3 2 3 3 2" xfId="8789"/>
    <cellStyle name="20% - Accent6 3 2 3 3 3" xfId="15826"/>
    <cellStyle name="20% - Accent6 3 2 3 4" xfId="2924"/>
    <cellStyle name="20% - Accent6 3 2 3 4 2" xfId="9962"/>
    <cellStyle name="20% - Accent6 3 2 3 4 3" xfId="16999"/>
    <cellStyle name="20% - Accent6 3 2 3 5" xfId="4098"/>
    <cellStyle name="20% - Accent6 3 2 3 5 2" xfId="11135"/>
    <cellStyle name="20% - Accent6 3 2 3 5 3" xfId="18172"/>
    <cellStyle name="20% - Accent6 3 2 3 6" xfId="5271"/>
    <cellStyle name="20% - Accent6 3 2 3 6 2" xfId="12308"/>
    <cellStyle name="20% - Accent6 3 2 3 6 3" xfId="19345"/>
    <cellStyle name="20% - Accent6 3 2 3 7" xfId="6444"/>
    <cellStyle name="20% - Accent6 3 2 3 7 2" xfId="13481"/>
    <cellStyle name="20% - Accent6 3 2 3 7 3" xfId="20518"/>
    <cellStyle name="20% - Accent6 3 2 3 8" xfId="7617"/>
    <cellStyle name="20% - Accent6 3 2 3 9" xfId="14654"/>
    <cellStyle name="20% - Accent6 3 2 4" xfId="893"/>
    <cellStyle name="20% - Accent6 3 2 4 2" xfId="2008"/>
    <cellStyle name="20% - Accent6 3 2 4 2 2" xfId="9046"/>
    <cellStyle name="20% - Accent6 3 2 4 2 3" xfId="16083"/>
    <cellStyle name="20% - Accent6 3 2 4 3" xfId="3181"/>
    <cellStyle name="20% - Accent6 3 2 4 3 2" xfId="10219"/>
    <cellStyle name="20% - Accent6 3 2 4 3 3" xfId="17256"/>
    <cellStyle name="20% - Accent6 3 2 4 4" xfId="4355"/>
    <cellStyle name="20% - Accent6 3 2 4 4 2" xfId="11392"/>
    <cellStyle name="20% - Accent6 3 2 4 4 3" xfId="18429"/>
    <cellStyle name="20% - Accent6 3 2 4 5" xfId="5528"/>
    <cellStyle name="20% - Accent6 3 2 4 5 2" xfId="12565"/>
    <cellStyle name="20% - Accent6 3 2 4 5 3" xfId="19602"/>
    <cellStyle name="20% - Accent6 3 2 4 6" xfId="6701"/>
    <cellStyle name="20% - Accent6 3 2 4 6 2" xfId="13738"/>
    <cellStyle name="20% - Accent6 3 2 4 6 3" xfId="20775"/>
    <cellStyle name="20% - Accent6 3 2 4 7" xfId="7874"/>
    <cellStyle name="20% - Accent6 3 2 4 8" xfId="14911"/>
    <cellStyle name="20% - Accent6 3 2 5" xfId="1432"/>
    <cellStyle name="20% - Accent6 3 2 5 2" xfId="8470"/>
    <cellStyle name="20% - Accent6 3 2 5 3" xfId="15507"/>
    <cellStyle name="20% - Accent6 3 2 6" xfId="2605"/>
    <cellStyle name="20% - Accent6 3 2 6 2" xfId="9643"/>
    <cellStyle name="20% - Accent6 3 2 6 3" xfId="16680"/>
    <cellStyle name="20% - Accent6 3 2 7" xfId="3779"/>
    <cellStyle name="20% - Accent6 3 2 7 2" xfId="10816"/>
    <cellStyle name="20% - Accent6 3 2 7 3" xfId="17853"/>
    <cellStyle name="20% - Accent6 3 2 8" xfId="4952"/>
    <cellStyle name="20% - Accent6 3 2 8 2" xfId="11989"/>
    <cellStyle name="20% - Accent6 3 2 8 3" xfId="19026"/>
    <cellStyle name="20% - Accent6 3 2 9" xfId="6125"/>
    <cellStyle name="20% - Accent6 3 2 9 2" xfId="13162"/>
    <cellStyle name="20% - Accent6 3 2 9 3" xfId="20199"/>
    <cellStyle name="20% - Accent6 3 3" xfId="443"/>
    <cellStyle name="20% - Accent6 3 3 2" xfId="1019"/>
    <cellStyle name="20% - Accent6 3 3 2 2" xfId="2134"/>
    <cellStyle name="20% - Accent6 3 3 2 2 2" xfId="9172"/>
    <cellStyle name="20% - Accent6 3 3 2 2 3" xfId="16209"/>
    <cellStyle name="20% - Accent6 3 3 2 3" xfId="3307"/>
    <cellStyle name="20% - Accent6 3 3 2 3 2" xfId="10345"/>
    <cellStyle name="20% - Accent6 3 3 2 3 3" xfId="17382"/>
    <cellStyle name="20% - Accent6 3 3 2 4" xfId="4481"/>
    <cellStyle name="20% - Accent6 3 3 2 4 2" xfId="11518"/>
    <cellStyle name="20% - Accent6 3 3 2 4 3" xfId="18555"/>
    <cellStyle name="20% - Accent6 3 3 2 5" xfId="5654"/>
    <cellStyle name="20% - Accent6 3 3 2 5 2" xfId="12691"/>
    <cellStyle name="20% - Accent6 3 3 2 5 3" xfId="19728"/>
    <cellStyle name="20% - Accent6 3 3 2 6" xfId="6827"/>
    <cellStyle name="20% - Accent6 3 3 2 6 2" xfId="13864"/>
    <cellStyle name="20% - Accent6 3 3 2 6 3" xfId="20901"/>
    <cellStyle name="20% - Accent6 3 3 2 7" xfId="8000"/>
    <cellStyle name="20% - Accent6 3 3 2 8" xfId="15037"/>
    <cellStyle name="20% - Accent6 3 3 3" xfId="1558"/>
    <cellStyle name="20% - Accent6 3 3 3 2" xfId="8596"/>
    <cellStyle name="20% - Accent6 3 3 3 3" xfId="15633"/>
    <cellStyle name="20% - Accent6 3 3 4" xfId="2731"/>
    <cellStyle name="20% - Accent6 3 3 4 2" xfId="9769"/>
    <cellStyle name="20% - Accent6 3 3 4 3" xfId="16806"/>
    <cellStyle name="20% - Accent6 3 3 5" xfId="3905"/>
    <cellStyle name="20% - Accent6 3 3 5 2" xfId="10942"/>
    <cellStyle name="20% - Accent6 3 3 5 3" xfId="17979"/>
    <cellStyle name="20% - Accent6 3 3 6" xfId="5078"/>
    <cellStyle name="20% - Accent6 3 3 6 2" xfId="12115"/>
    <cellStyle name="20% - Accent6 3 3 6 3" xfId="19152"/>
    <cellStyle name="20% - Accent6 3 3 7" xfId="6251"/>
    <cellStyle name="20% - Accent6 3 3 7 2" xfId="13288"/>
    <cellStyle name="20% - Accent6 3 3 7 3" xfId="20325"/>
    <cellStyle name="20% - Accent6 3 3 8" xfId="7424"/>
    <cellStyle name="20% - Accent6 3 3 9" xfId="14461"/>
    <cellStyle name="20% - Accent6 3 4" xfId="635"/>
    <cellStyle name="20% - Accent6 3 4 2" xfId="1211"/>
    <cellStyle name="20% - Accent6 3 4 2 2" xfId="2326"/>
    <cellStyle name="20% - Accent6 3 4 2 2 2" xfId="9364"/>
    <cellStyle name="20% - Accent6 3 4 2 2 3" xfId="16401"/>
    <cellStyle name="20% - Accent6 3 4 2 3" xfId="3499"/>
    <cellStyle name="20% - Accent6 3 4 2 3 2" xfId="10537"/>
    <cellStyle name="20% - Accent6 3 4 2 3 3" xfId="17574"/>
    <cellStyle name="20% - Accent6 3 4 2 4" xfId="4673"/>
    <cellStyle name="20% - Accent6 3 4 2 4 2" xfId="11710"/>
    <cellStyle name="20% - Accent6 3 4 2 4 3" xfId="18747"/>
    <cellStyle name="20% - Accent6 3 4 2 5" xfId="5846"/>
    <cellStyle name="20% - Accent6 3 4 2 5 2" xfId="12883"/>
    <cellStyle name="20% - Accent6 3 4 2 5 3" xfId="19920"/>
    <cellStyle name="20% - Accent6 3 4 2 6" xfId="7019"/>
    <cellStyle name="20% - Accent6 3 4 2 6 2" xfId="14056"/>
    <cellStyle name="20% - Accent6 3 4 2 6 3" xfId="21093"/>
    <cellStyle name="20% - Accent6 3 4 2 7" xfId="8192"/>
    <cellStyle name="20% - Accent6 3 4 2 8" xfId="15229"/>
    <cellStyle name="20% - Accent6 3 4 3" xfId="1750"/>
    <cellStyle name="20% - Accent6 3 4 3 2" xfId="8788"/>
    <cellStyle name="20% - Accent6 3 4 3 3" xfId="15825"/>
    <cellStyle name="20% - Accent6 3 4 4" xfId="2923"/>
    <cellStyle name="20% - Accent6 3 4 4 2" xfId="9961"/>
    <cellStyle name="20% - Accent6 3 4 4 3" xfId="16998"/>
    <cellStyle name="20% - Accent6 3 4 5" xfId="4097"/>
    <cellStyle name="20% - Accent6 3 4 5 2" xfId="11134"/>
    <cellStyle name="20% - Accent6 3 4 5 3" xfId="18171"/>
    <cellStyle name="20% - Accent6 3 4 6" xfId="5270"/>
    <cellStyle name="20% - Accent6 3 4 6 2" xfId="12307"/>
    <cellStyle name="20% - Accent6 3 4 6 3" xfId="19344"/>
    <cellStyle name="20% - Accent6 3 4 7" xfId="6443"/>
    <cellStyle name="20% - Accent6 3 4 7 2" xfId="13480"/>
    <cellStyle name="20% - Accent6 3 4 7 3" xfId="20517"/>
    <cellStyle name="20% - Accent6 3 4 8" xfId="7616"/>
    <cellStyle name="20% - Accent6 3 4 9" xfId="14653"/>
    <cellStyle name="20% - Accent6 3 5" xfId="797"/>
    <cellStyle name="20% - Accent6 3 5 2" xfId="1912"/>
    <cellStyle name="20% - Accent6 3 5 2 2" xfId="8950"/>
    <cellStyle name="20% - Accent6 3 5 2 3" xfId="15987"/>
    <cellStyle name="20% - Accent6 3 5 3" xfId="3085"/>
    <cellStyle name="20% - Accent6 3 5 3 2" xfId="10123"/>
    <cellStyle name="20% - Accent6 3 5 3 3" xfId="17160"/>
    <cellStyle name="20% - Accent6 3 5 4" xfId="4259"/>
    <cellStyle name="20% - Accent6 3 5 4 2" xfId="11296"/>
    <cellStyle name="20% - Accent6 3 5 4 3" xfId="18333"/>
    <cellStyle name="20% - Accent6 3 5 5" xfId="5432"/>
    <cellStyle name="20% - Accent6 3 5 5 2" xfId="12469"/>
    <cellStyle name="20% - Accent6 3 5 5 3" xfId="19506"/>
    <cellStyle name="20% - Accent6 3 5 6" xfId="6605"/>
    <cellStyle name="20% - Accent6 3 5 6 2" xfId="13642"/>
    <cellStyle name="20% - Accent6 3 5 6 3" xfId="20679"/>
    <cellStyle name="20% - Accent6 3 5 7" xfId="7778"/>
    <cellStyle name="20% - Accent6 3 5 8" xfId="14815"/>
    <cellStyle name="20% - Accent6 3 6" xfId="227"/>
    <cellStyle name="20% - Accent6 3 6 2" xfId="8381"/>
    <cellStyle name="20% - Accent6 3 6 3" xfId="15418"/>
    <cellStyle name="20% - Accent6 3 7" xfId="2515"/>
    <cellStyle name="20% - Accent6 3 7 2" xfId="9553"/>
    <cellStyle name="20% - Accent6 3 7 3" xfId="16590"/>
    <cellStyle name="20% - Accent6 3 8" xfId="3689"/>
    <cellStyle name="20% - Accent6 3 8 2" xfId="10726"/>
    <cellStyle name="20% - Accent6 3 8 3" xfId="17763"/>
    <cellStyle name="20% - Accent6 3 9" xfId="4862"/>
    <cellStyle name="20% - Accent6 3 9 2" xfId="11899"/>
    <cellStyle name="20% - Accent6 3 9 3" xfId="18936"/>
    <cellStyle name="20% - Accent6 4" xfId="126"/>
    <cellStyle name="20% - Accent6 4 10" xfId="6036"/>
    <cellStyle name="20% - Accent6 4 10 2" xfId="13073"/>
    <cellStyle name="20% - Accent6 4 10 3" xfId="20110"/>
    <cellStyle name="20% - Accent6 4 11" xfId="7209"/>
    <cellStyle name="20% - Accent6 4 12" xfId="14246"/>
    <cellStyle name="20% - Accent6 4 2" xfId="318"/>
    <cellStyle name="20% - Accent6 4 2 10" xfId="7299"/>
    <cellStyle name="20% - Accent6 4 2 11" xfId="14336"/>
    <cellStyle name="20% - Accent6 4 2 2" xfId="446"/>
    <cellStyle name="20% - Accent6 4 2 2 2" xfId="1022"/>
    <cellStyle name="20% - Accent6 4 2 2 2 2" xfId="2137"/>
    <cellStyle name="20% - Accent6 4 2 2 2 2 2" xfId="9175"/>
    <cellStyle name="20% - Accent6 4 2 2 2 2 3" xfId="16212"/>
    <cellStyle name="20% - Accent6 4 2 2 2 3" xfId="3310"/>
    <cellStyle name="20% - Accent6 4 2 2 2 3 2" xfId="10348"/>
    <cellStyle name="20% - Accent6 4 2 2 2 3 3" xfId="17385"/>
    <cellStyle name="20% - Accent6 4 2 2 2 4" xfId="4484"/>
    <cellStyle name="20% - Accent6 4 2 2 2 4 2" xfId="11521"/>
    <cellStyle name="20% - Accent6 4 2 2 2 4 3" xfId="18558"/>
    <cellStyle name="20% - Accent6 4 2 2 2 5" xfId="5657"/>
    <cellStyle name="20% - Accent6 4 2 2 2 5 2" xfId="12694"/>
    <cellStyle name="20% - Accent6 4 2 2 2 5 3" xfId="19731"/>
    <cellStyle name="20% - Accent6 4 2 2 2 6" xfId="6830"/>
    <cellStyle name="20% - Accent6 4 2 2 2 6 2" xfId="13867"/>
    <cellStyle name="20% - Accent6 4 2 2 2 6 3" xfId="20904"/>
    <cellStyle name="20% - Accent6 4 2 2 2 7" xfId="8003"/>
    <cellStyle name="20% - Accent6 4 2 2 2 8" xfId="15040"/>
    <cellStyle name="20% - Accent6 4 2 2 3" xfId="1561"/>
    <cellStyle name="20% - Accent6 4 2 2 3 2" xfId="8599"/>
    <cellStyle name="20% - Accent6 4 2 2 3 3" xfId="15636"/>
    <cellStyle name="20% - Accent6 4 2 2 4" xfId="2734"/>
    <cellStyle name="20% - Accent6 4 2 2 4 2" xfId="9772"/>
    <cellStyle name="20% - Accent6 4 2 2 4 3" xfId="16809"/>
    <cellStyle name="20% - Accent6 4 2 2 5" xfId="3908"/>
    <cellStyle name="20% - Accent6 4 2 2 5 2" xfId="10945"/>
    <cellStyle name="20% - Accent6 4 2 2 5 3" xfId="17982"/>
    <cellStyle name="20% - Accent6 4 2 2 6" xfId="5081"/>
    <cellStyle name="20% - Accent6 4 2 2 6 2" xfId="12118"/>
    <cellStyle name="20% - Accent6 4 2 2 6 3" xfId="19155"/>
    <cellStyle name="20% - Accent6 4 2 2 7" xfId="6254"/>
    <cellStyle name="20% - Accent6 4 2 2 7 2" xfId="13291"/>
    <cellStyle name="20% - Accent6 4 2 2 7 3" xfId="20328"/>
    <cellStyle name="20% - Accent6 4 2 2 8" xfId="7427"/>
    <cellStyle name="20% - Accent6 4 2 2 9" xfId="14464"/>
    <cellStyle name="20% - Accent6 4 2 3" xfId="638"/>
    <cellStyle name="20% - Accent6 4 2 3 2" xfId="1214"/>
    <cellStyle name="20% - Accent6 4 2 3 2 2" xfId="2329"/>
    <cellStyle name="20% - Accent6 4 2 3 2 2 2" xfId="9367"/>
    <cellStyle name="20% - Accent6 4 2 3 2 2 3" xfId="16404"/>
    <cellStyle name="20% - Accent6 4 2 3 2 3" xfId="3502"/>
    <cellStyle name="20% - Accent6 4 2 3 2 3 2" xfId="10540"/>
    <cellStyle name="20% - Accent6 4 2 3 2 3 3" xfId="17577"/>
    <cellStyle name="20% - Accent6 4 2 3 2 4" xfId="4676"/>
    <cellStyle name="20% - Accent6 4 2 3 2 4 2" xfId="11713"/>
    <cellStyle name="20% - Accent6 4 2 3 2 4 3" xfId="18750"/>
    <cellStyle name="20% - Accent6 4 2 3 2 5" xfId="5849"/>
    <cellStyle name="20% - Accent6 4 2 3 2 5 2" xfId="12886"/>
    <cellStyle name="20% - Accent6 4 2 3 2 5 3" xfId="19923"/>
    <cellStyle name="20% - Accent6 4 2 3 2 6" xfId="7022"/>
    <cellStyle name="20% - Accent6 4 2 3 2 6 2" xfId="14059"/>
    <cellStyle name="20% - Accent6 4 2 3 2 6 3" xfId="21096"/>
    <cellStyle name="20% - Accent6 4 2 3 2 7" xfId="8195"/>
    <cellStyle name="20% - Accent6 4 2 3 2 8" xfId="15232"/>
    <cellStyle name="20% - Accent6 4 2 3 3" xfId="1753"/>
    <cellStyle name="20% - Accent6 4 2 3 3 2" xfId="8791"/>
    <cellStyle name="20% - Accent6 4 2 3 3 3" xfId="15828"/>
    <cellStyle name="20% - Accent6 4 2 3 4" xfId="2926"/>
    <cellStyle name="20% - Accent6 4 2 3 4 2" xfId="9964"/>
    <cellStyle name="20% - Accent6 4 2 3 4 3" xfId="17001"/>
    <cellStyle name="20% - Accent6 4 2 3 5" xfId="4100"/>
    <cellStyle name="20% - Accent6 4 2 3 5 2" xfId="11137"/>
    <cellStyle name="20% - Accent6 4 2 3 5 3" xfId="18174"/>
    <cellStyle name="20% - Accent6 4 2 3 6" xfId="5273"/>
    <cellStyle name="20% - Accent6 4 2 3 6 2" xfId="12310"/>
    <cellStyle name="20% - Accent6 4 2 3 6 3" xfId="19347"/>
    <cellStyle name="20% - Accent6 4 2 3 7" xfId="6446"/>
    <cellStyle name="20% - Accent6 4 2 3 7 2" xfId="13483"/>
    <cellStyle name="20% - Accent6 4 2 3 7 3" xfId="20520"/>
    <cellStyle name="20% - Accent6 4 2 3 8" xfId="7619"/>
    <cellStyle name="20% - Accent6 4 2 3 9" xfId="14656"/>
    <cellStyle name="20% - Accent6 4 2 4" xfId="894"/>
    <cellStyle name="20% - Accent6 4 2 4 2" xfId="2009"/>
    <cellStyle name="20% - Accent6 4 2 4 2 2" xfId="9047"/>
    <cellStyle name="20% - Accent6 4 2 4 2 3" xfId="16084"/>
    <cellStyle name="20% - Accent6 4 2 4 3" xfId="3182"/>
    <cellStyle name="20% - Accent6 4 2 4 3 2" xfId="10220"/>
    <cellStyle name="20% - Accent6 4 2 4 3 3" xfId="17257"/>
    <cellStyle name="20% - Accent6 4 2 4 4" xfId="4356"/>
    <cellStyle name="20% - Accent6 4 2 4 4 2" xfId="11393"/>
    <cellStyle name="20% - Accent6 4 2 4 4 3" xfId="18430"/>
    <cellStyle name="20% - Accent6 4 2 4 5" xfId="5529"/>
    <cellStyle name="20% - Accent6 4 2 4 5 2" xfId="12566"/>
    <cellStyle name="20% - Accent6 4 2 4 5 3" xfId="19603"/>
    <cellStyle name="20% - Accent6 4 2 4 6" xfId="6702"/>
    <cellStyle name="20% - Accent6 4 2 4 6 2" xfId="13739"/>
    <cellStyle name="20% - Accent6 4 2 4 6 3" xfId="20776"/>
    <cellStyle name="20% - Accent6 4 2 4 7" xfId="7875"/>
    <cellStyle name="20% - Accent6 4 2 4 8" xfId="14912"/>
    <cellStyle name="20% - Accent6 4 2 5" xfId="1433"/>
    <cellStyle name="20% - Accent6 4 2 5 2" xfId="8471"/>
    <cellStyle name="20% - Accent6 4 2 5 3" xfId="15508"/>
    <cellStyle name="20% - Accent6 4 2 6" xfId="2606"/>
    <cellStyle name="20% - Accent6 4 2 6 2" xfId="9644"/>
    <cellStyle name="20% - Accent6 4 2 6 3" xfId="16681"/>
    <cellStyle name="20% - Accent6 4 2 7" xfId="3780"/>
    <cellStyle name="20% - Accent6 4 2 7 2" xfId="10817"/>
    <cellStyle name="20% - Accent6 4 2 7 3" xfId="17854"/>
    <cellStyle name="20% - Accent6 4 2 8" xfId="4953"/>
    <cellStyle name="20% - Accent6 4 2 8 2" xfId="11990"/>
    <cellStyle name="20% - Accent6 4 2 8 3" xfId="19027"/>
    <cellStyle name="20% - Accent6 4 2 9" xfId="6126"/>
    <cellStyle name="20% - Accent6 4 2 9 2" xfId="13163"/>
    <cellStyle name="20% - Accent6 4 2 9 3" xfId="20200"/>
    <cellStyle name="20% - Accent6 4 3" xfId="445"/>
    <cellStyle name="20% - Accent6 4 3 2" xfId="1021"/>
    <cellStyle name="20% - Accent6 4 3 2 2" xfId="2136"/>
    <cellStyle name="20% - Accent6 4 3 2 2 2" xfId="9174"/>
    <cellStyle name="20% - Accent6 4 3 2 2 3" xfId="16211"/>
    <cellStyle name="20% - Accent6 4 3 2 3" xfId="3309"/>
    <cellStyle name="20% - Accent6 4 3 2 3 2" xfId="10347"/>
    <cellStyle name="20% - Accent6 4 3 2 3 3" xfId="17384"/>
    <cellStyle name="20% - Accent6 4 3 2 4" xfId="4483"/>
    <cellStyle name="20% - Accent6 4 3 2 4 2" xfId="11520"/>
    <cellStyle name="20% - Accent6 4 3 2 4 3" xfId="18557"/>
    <cellStyle name="20% - Accent6 4 3 2 5" xfId="5656"/>
    <cellStyle name="20% - Accent6 4 3 2 5 2" xfId="12693"/>
    <cellStyle name="20% - Accent6 4 3 2 5 3" xfId="19730"/>
    <cellStyle name="20% - Accent6 4 3 2 6" xfId="6829"/>
    <cellStyle name="20% - Accent6 4 3 2 6 2" xfId="13866"/>
    <cellStyle name="20% - Accent6 4 3 2 6 3" xfId="20903"/>
    <cellStyle name="20% - Accent6 4 3 2 7" xfId="8002"/>
    <cellStyle name="20% - Accent6 4 3 2 8" xfId="15039"/>
    <cellStyle name="20% - Accent6 4 3 3" xfId="1560"/>
    <cellStyle name="20% - Accent6 4 3 3 2" xfId="8598"/>
    <cellStyle name="20% - Accent6 4 3 3 3" xfId="15635"/>
    <cellStyle name="20% - Accent6 4 3 4" xfId="2733"/>
    <cellStyle name="20% - Accent6 4 3 4 2" xfId="9771"/>
    <cellStyle name="20% - Accent6 4 3 4 3" xfId="16808"/>
    <cellStyle name="20% - Accent6 4 3 5" xfId="3907"/>
    <cellStyle name="20% - Accent6 4 3 5 2" xfId="10944"/>
    <cellStyle name="20% - Accent6 4 3 5 3" xfId="17981"/>
    <cellStyle name="20% - Accent6 4 3 6" xfId="5080"/>
    <cellStyle name="20% - Accent6 4 3 6 2" xfId="12117"/>
    <cellStyle name="20% - Accent6 4 3 6 3" xfId="19154"/>
    <cellStyle name="20% - Accent6 4 3 7" xfId="6253"/>
    <cellStyle name="20% - Accent6 4 3 7 2" xfId="13290"/>
    <cellStyle name="20% - Accent6 4 3 7 3" xfId="20327"/>
    <cellStyle name="20% - Accent6 4 3 8" xfId="7426"/>
    <cellStyle name="20% - Accent6 4 3 9" xfId="14463"/>
    <cellStyle name="20% - Accent6 4 4" xfId="637"/>
    <cellStyle name="20% - Accent6 4 4 2" xfId="1213"/>
    <cellStyle name="20% - Accent6 4 4 2 2" xfId="2328"/>
    <cellStyle name="20% - Accent6 4 4 2 2 2" xfId="9366"/>
    <cellStyle name="20% - Accent6 4 4 2 2 3" xfId="16403"/>
    <cellStyle name="20% - Accent6 4 4 2 3" xfId="3501"/>
    <cellStyle name="20% - Accent6 4 4 2 3 2" xfId="10539"/>
    <cellStyle name="20% - Accent6 4 4 2 3 3" xfId="17576"/>
    <cellStyle name="20% - Accent6 4 4 2 4" xfId="4675"/>
    <cellStyle name="20% - Accent6 4 4 2 4 2" xfId="11712"/>
    <cellStyle name="20% - Accent6 4 4 2 4 3" xfId="18749"/>
    <cellStyle name="20% - Accent6 4 4 2 5" xfId="5848"/>
    <cellStyle name="20% - Accent6 4 4 2 5 2" xfId="12885"/>
    <cellStyle name="20% - Accent6 4 4 2 5 3" xfId="19922"/>
    <cellStyle name="20% - Accent6 4 4 2 6" xfId="7021"/>
    <cellStyle name="20% - Accent6 4 4 2 6 2" xfId="14058"/>
    <cellStyle name="20% - Accent6 4 4 2 6 3" xfId="21095"/>
    <cellStyle name="20% - Accent6 4 4 2 7" xfId="8194"/>
    <cellStyle name="20% - Accent6 4 4 2 8" xfId="15231"/>
    <cellStyle name="20% - Accent6 4 4 3" xfId="1752"/>
    <cellStyle name="20% - Accent6 4 4 3 2" xfId="8790"/>
    <cellStyle name="20% - Accent6 4 4 3 3" xfId="15827"/>
    <cellStyle name="20% - Accent6 4 4 4" xfId="2925"/>
    <cellStyle name="20% - Accent6 4 4 4 2" xfId="9963"/>
    <cellStyle name="20% - Accent6 4 4 4 3" xfId="17000"/>
    <cellStyle name="20% - Accent6 4 4 5" xfId="4099"/>
    <cellStyle name="20% - Accent6 4 4 5 2" xfId="11136"/>
    <cellStyle name="20% - Accent6 4 4 5 3" xfId="18173"/>
    <cellStyle name="20% - Accent6 4 4 6" xfId="5272"/>
    <cellStyle name="20% - Accent6 4 4 6 2" xfId="12309"/>
    <cellStyle name="20% - Accent6 4 4 6 3" xfId="19346"/>
    <cellStyle name="20% - Accent6 4 4 7" xfId="6445"/>
    <cellStyle name="20% - Accent6 4 4 7 2" xfId="13482"/>
    <cellStyle name="20% - Accent6 4 4 7 3" xfId="20519"/>
    <cellStyle name="20% - Accent6 4 4 8" xfId="7618"/>
    <cellStyle name="20% - Accent6 4 4 9" xfId="14655"/>
    <cellStyle name="20% - Accent6 4 5" xfId="798"/>
    <cellStyle name="20% - Accent6 4 5 2" xfId="1913"/>
    <cellStyle name="20% - Accent6 4 5 2 2" xfId="8951"/>
    <cellStyle name="20% - Accent6 4 5 2 3" xfId="15988"/>
    <cellStyle name="20% - Accent6 4 5 3" xfId="3086"/>
    <cellStyle name="20% - Accent6 4 5 3 2" xfId="10124"/>
    <cellStyle name="20% - Accent6 4 5 3 3" xfId="17161"/>
    <cellStyle name="20% - Accent6 4 5 4" xfId="4260"/>
    <cellStyle name="20% - Accent6 4 5 4 2" xfId="11297"/>
    <cellStyle name="20% - Accent6 4 5 4 3" xfId="18334"/>
    <cellStyle name="20% - Accent6 4 5 5" xfId="5433"/>
    <cellStyle name="20% - Accent6 4 5 5 2" xfId="12470"/>
    <cellStyle name="20% - Accent6 4 5 5 3" xfId="19507"/>
    <cellStyle name="20% - Accent6 4 5 6" xfId="6606"/>
    <cellStyle name="20% - Accent6 4 5 6 2" xfId="13643"/>
    <cellStyle name="20% - Accent6 4 5 6 3" xfId="20680"/>
    <cellStyle name="20% - Accent6 4 5 7" xfId="7779"/>
    <cellStyle name="20% - Accent6 4 5 8" xfId="14816"/>
    <cellStyle name="20% - Accent6 4 6" xfId="228"/>
    <cellStyle name="20% - Accent6 4 6 2" xfId="8382"/>
    <cellStyle name="20% - Accent6 4 6 3" xfId="15419"/>
    <cellStyle name="20% - Accent6 4 7" xfId="2516"/>
    <cellStyle name="20% - Accent6 4 7 2" xfId="9554"/>
    <cellStyle name="20% - Accent6 4 7 3" xfId="16591"/>
    <cellStyle name="20% - Accent6 4 8" xfId="3690"/>
    <cellStyle name="20% - Accent6 4 8 2" xfId="10727"/>
    <cellStyle name="20% - Accent6 4 8 3" xfId="17764"/>
    <cellStyle name="20% - Accent6 4 9" xfId="4863"/>
    <cellStyle name="20% - Accent6 4 9 2" xfId="11900"/>
    <cellStyle name="20% - Accent6 4 9 3" xfId="18937"/>
    <cellStyle name="20% - Accent6 5" xfId="142"/>
    <cellStyle name="20% - Accent6 5 10" xfId="6037"/>
    <cellStyle name="20% - Accent6 5 10 2" xfId="13074"/>
    <cellStyle name="20% - Accent6 5 10 3" xfId="20111"/>
    <cellStyle name="20% - Accent6 5 11" xfId="7210"/>
    <cellStyle name="20% - Accent6 5 12" xfId="14247"/>
    <cellStyle name="20% - Accent6 5 2" xfId="319"/>
    <cellStyle name="20% - Accent6 5 2 10" xfId="7300"/>
    <cellStyle name="20% - Accent6 5 2 11" xfId="14337"/>
    <cellStyle name="20% - Accent6 5 2 2" xfId="448"/>
    <cellStyle name="20% - Accent6 5 2 2 2" xfId="1024"/>
    <cellStyle name="20% - Accent6 5 2 2 2 2" xfId="2139"/>
    <cellStyle name="20% - Accent6 5 2 2 2 2 2" xfId="9177"/>
    <cellStyle name="20% - Accent6 5 2 2 2 2 3" xfId="16214"/>
    <cellStyle name="20% - Accent6 5 2 2 2 3" xfId="3312"/>
    <cellStyle name="20% - Accent6 5 2 2 2 3 2" xfId="10350"/>
    <cellStyle name="20% - Accent6 5 2 2 2 3 3" xfId="17387"/>
    <cellStyle name="20% - Accent6 5 2 2 2 4" xfId="4486"/>
    <cellStyle name="20% - Accent6 5 2 2 2 4 2" xfId="11523"/>
    <cellStyle name="20% - Accent6 5 2 2 2 4 3" xfId="18560"/>
    <cellStyle name="20% - Accent6 5 2 2 2 5" xfId="5659"/>
    <cellStyle name="20% - Accent6 5 2 2 2 5 2" xfId="12696"/>
    <cellStyle name="20% - Accent6 5 2 2 2 5 3" xfId="19733"/>
    <cellStyle name="20% - Accent6 5 2 2 2 6" xfId="6832"/>
    <cellStyle name="20% - Accent6 5 2 2 2 6 2" xfId="13869"/>
    <cellStyle name="20% - Accent6 5 2 2 2 6 3" xfId="20906"/>
    <cellStyle name="20% - Accent6 5 2 2 2 7" xfId="8005"/>
    <cellStyle name="20% - Accent6 5 2 2 2 8" xfId="15042"/>
    <cellStyle name="20% - Accent6 5 2 2 3" xfId="1563"/>
    <cellStyle name="20% - Accent6 5 2 2 3 2" xfId="8601"/>
    <cellStyle name="20% - Accent6 5 2 2 3 3" xfId="15638"/>
    <cellStyle name="20% - Accent6 5 2 2 4" xfId="2736"/>
    <cellStyle name="20% - Accent6 5 2 2 4 2" xfId="9774"/>
    <cellStyle name="20% - Accent6 5 2 2 4 3" xfId="16811"/>
    <cellStyle name="20% - Accent6 5 2 2 5" xfId="3910"/>
    <cellStyle name="20% - Accent6 5 2 2 5 2" xfId="10947"/>
    <cellStyle name="20% - Accent6 5 2 2 5 3" xfId="17984"/>
    <cellStyle name="20% - Accent6 5 2 2 6" xfId="5083"/>
    <cellStyle name="20% - Accent6 5 2 2 6 2" xfId="12120"/>
    <cellStyle name="20% - Accent6 5 2 2 6 3" xfId="19157"/>
    <cellStyle name="20% - Accent6 5 2 2 7" xfId="6256"/>
    <cellStyle name="20% - Accent6 5 2 2 7 2" xfId="13293"/>
    <cellStyle name="20% - Accent6 5 2 2 7 3" xfId="20330"/>
    <cellStyle name="20% - Accent6 5 2 2 8" xfId="7429"/>
    <cellStyle name="20% - Accent6 5 2 2 9" xfId="14466"/>
    <cellStyle name="20% - Accent6 5 2 3" xfId="640"/>
    <cellStyle name="20% - Accent6 5 2 3 2" xfId="1216"/>
    <cellStyle name="20% - Accent6 5 2 3 2 2" xfId="2331"/>
    <cellStyle name="20% - Accent6 5 2 3 2 2 2" xfId="9369"/>
    <cellStyle name="20% - Accent6 5 2 3 2 2 3" xfId="16406"/>
    <cellStyle name="20% - Accent6 5 2 3 2 3" xfId="3504"/>
    <cellStyle name="20% - Accent6 5 2 3 2 3 2" xfId="10542"/>
    <cellStyle name="20% - Accent6 5 2 3 2 3 3" xfId="17579"/>
    <cellStyle name="20% - Accent6 5 2 3 2 4" xfId="4678"/>
    <cellStyle name="20% - Accent6 5 2 3 2 4 2" xfId="11715"/>
    <cellStyle name="20% - Accent6 5 2 3 2 4 3" xfId="18752"/>
    <cellStyle name="20% - Accent6 5 2 3 2 5" xfId="5851"/>
    <cellStyle name="20% - Accent6 5 2 3 2 5 2" xfId="12888"/>
    <cellStyle name="20% - Accent6 5 2 3 2 5 3" xfId="19925"/>
    <cellStyle name="20% - Accent6 5 2 3 2 6" xfId="7024"/>
    <cellStyle name="20% - Accent6 5 2 3 2 6 2" xfId="14061"/>
    <cellStyle name="20% - Accent6 5 2 3 2 6 3" xfId="21098"/>
    <cellStyle name="20% - Accent6 5 2 3 2 7" xfId="8197"/>
    <cellStyle name="20% - Accent6 5 2 3 2 8" xfId="15234"/>
    <cellStyle name="20% - Accent6 5 2 3 3" xfId="1755"/>
    <cellStyle name="20% - Accent6 5 2 3 3 2" xfId="8793"/>
    <cellStyle name="20% - Accent6 5 2 3 3 3" xfId="15830"/>
    <cellStyle name="20% - Accent6 5 2 3 4" xfId="2928"/>
    <cellStyle name="20% - Accent6 5 2 3 4 2" xfId="9966"/>
    <cellStyle name="20% - Accent6 5 2 3 4 3" xfId="17003"/>
    <cellStyle name="20% - Accent6 5 2 3 5" xfId="4102"/>
    <cellStyle name="20% - Accent6 5 2 3 5 2" xfId="11139"/>
    <cellStyle name="20% - Accent6 5 2 3 5 3" xfId="18176"/>
    <cellStyle name="20% - Accent6 5 2 3 6" xfId="5275"/>
    <cellStyle name="20% - Accent6 5 2 3 6 2" xfId="12312"/>
    <cellStyle name="20% - Accent6 5 2 3 6 3" xfId="19349"/>
    <cellStyle name="20% - Accent6 5 2 3 7" xfId="6448"/>
    <cellStyle name="20% - Accent6 5 2 3 7 2" xfId="13485"/>
    <cellStyle name="20% - Accent6 5 2 3 7 3" xfId="20522"/>
    <cellStyle name="20% - Accent6 5 2 3 8" xfId="7621"/>
    <cellStyle name="20% - Accent6 5 2 3 9" xfId="14658"/>
    <cellStyle name="20% - Accent6 5 2 4" xfId="895"/>
    <cellStyle name="20% - Accent6 5 2 4 2" xfId="2010"/>
    <cellStyle name="20% - Accent6 5 2 4 2 2" xfId="9048"/>
    <cellStyle name="20% - Accent6 5 2 4 2 3" xfId="16085"/>
    <cellStyle name="20% - Accent6 5 2 4 3" xfId="3183"/>
    <cellStyle name="20% - Accent6 5 2 4 3 2" xfId="10221"/>
    <cellStyle name="20% - Accent6 5 2 4 3 3" xfId="17258"/>
    <cellStyle name="20% - Accent6 5 2 4 4" xfId="4357"/>
    <cellStyle name="20% - Accent6 5 2 4 4 2" xfId="11394"/>
    <cellStyle name="20% - Accent6 5 2 4 4 3" xfId="18431"/>
    <cellStyle name="20% - Accent6 5 2 4 5" xfId="5530"/>
    <cellStyle name="20% - Accent6 5 2 4 5 2" xfId="12567"/>
    <cellStyle name="20% - Accent6 5 2 4 5 3" xfId="19604"/>
    <cellStyle name="20% - Accent6 5 2 4 6" xfId="6703"/>
    <cellStyle name="20% - Accent6 5 2 4 6 2" xfId="13740"/>
    <cellStyle name="20% - Accent6 5 2 4 6 3" xfId="20777"/>
    <cellStyle name="20% - Accent6 5 2 4 7" xfId="7876"/>
    <cellStyle name="20% - Accent6 5 2 4 8" xfId="14913"/>
    <cellStyle name="20% - Accent6 5 2 5" xfId="1434"/>
    <cellStyle name="20% - Accent6 5 2 5 2" xfId="8472"/>
    <cellStyle name="20% - Accent6 5 2 5 3" xfId="15509"/>
    <cellStyle name="20% - Accent6 5 2 6" xfId="2607"/>
    <cellStyle name="20% - Accent6 5 2 6 2" xfId="9645"/>
    <cellStyle name="20% - Accent6 5 2 6 3" xfId="16682"/>
    <cellStyle name="20% - Accent6 5 2 7" xfId="3781"/>
    <cellStyle name="20% - Accent6 5 2 7 2" xfId="10818"/>
    <cellStyle name="20% - Accent6 5 2 7 3" xfId="17855"/>
    <cellStyle name="20% - Accent6 5 2 8" xfId="4954"/>
    <cellStyle name="20% - Accent6 5 2 8 2" xfId="11991"/>
    <cellStyle name="20% - Accent6 5 2 8 3" xfId="19028"/>
    <cellStyle name="20% - Accent6 5 2 9" xfId="6127"/>
    <cellStyle name="20% - Accent6 5 2 9 2" xfId="13164"/>
    <cellStyle name="20% - Accent6 5 2 9 3" xfId="20201"/>
    <cellStyle name="20% - Accent6 5 3" xfId="447"/>
    <cellStyle name="20% - Accent6 5 3 2" xfId="1023"/>
    <cellStyle name="20% - Accent6 5 3 2 2" xfId="2138"/>
    <cellStyle name="20% - Accent6 5 3 2 2 2" xfId="9176"/>
    <cellStyle name="20% - Accent6 5 3 2 2 3" xfId="16213"/>
    <cellStyle name="20% - Accent6 5 3 2 3" xfId="3311"/>
    <cellStyle name="20% - Accent6 5 3 2 3 2" xfId="10349"/>
    <cellStyle name="20% - Accent6 5 3 2 3 3" xfId="17386"/>
    <cellStyle name="20% - Accent6 5 3 2 4" xfId="4485"/>
    <cellStyle name="20% - Accent6 5 3 2 4 2" xfId="11522"/>
    <cellStyle name="20% - Accent6 5 3 2 4 3" xfId="18559"/>
    <cellStyle name="20% - Accent6 5 3 2 5" xfId="5658"/>
    <cellStyle name="20% - Accent6 5 3 2 5 2" xfId="12695"/>
    <cellStyle name="20% - Accent6 5 3 2 5 3" xfId="19732"/>
    <cellStyle name="20% - Accent6 5 3 2 6" xfId="6831"/>
    <cellStyle name="20% - Accent6 5 3 2 6 2" xfId="13868"/>
    <cellStyle name="20% - Accent6 5 3 2 6 3" xfId="20905"/>
    <cellStyle name="20% - Accent6 5 3 2 7" xfId="8004"/>
    <cellStyle name="20% - Accent6 5 3 2 8" xfId="15041"/>
    <cellStyle name="20% - Accent6 5 3 3" xfId="1562"/>
    <cellStyle name="20% - Accent6 5 3 3 2" xfId="8600"/>
    <cellStyle name="20% - Accent6 5 3 3 3" xfId="15637"/>
    <cellStyle name="20% - Accent6 5 3 4" xfId="2735"/>
    <cellStyle name="20% - Accent6 5 3 4 2" xfId="9773"/>
    <cellStyle name="20% - Accent6 5 3 4 3" xfId="16810"/>
    <cellStyle name="20% - Accent6 5 3 5" xfId="3909"/>
    <cellStyle name="20% - Accent6 5 3 5 2" xfId="10946"/>
    <cellStyle name="20% - Accent6 5 3 5 3" xfId="17983"/>
    <cellStyle name="20% - Accent6 5 3 6" xfId="5082"/>
    <cellStyle name="20% - Accent6 5 3 6 2" xfId="12119"/>
    <cellStyle name="20% - Accent6 5 3 6 3" xfId="19156"/>
    <cellStyle name="20% - Accent6 5 3 7" xfId="6255"/>
    <cellStyle name="20% - Accent6 5 3 7 2" xfId="13292"/>
    <cellStyle name="20% - Accent6 5 3 7 3" xfId="20329"/>
    <cellStyle name="20% - Accent6 5 3 8" xfId="7428"/>
    <cellStyle name="20% - Accent6 5 3 9" xfId="14465"/>
    <cellStyle name="20% - Accent6 5 4" xfId="639"/>
    <cellStyle name="20% - Accent6 5 4 2" xfId="1215"/>
    <cellStyle name="20% - Accent6 5 4 2 2" xfId="2330"/>
    <cellStyle name="20% - Accent6 5 4 2 2 2" xfId="9368"/>
    <cellStyle name="20% - Accent6 5 4 2 2 3" xfId="16405"/>
    <cellStyle name="20% - Accent6 5 4 2 3" xfId="3503"/>
    <cellStyle name="20% - Accent6 5 4 2 3 2" xfId="10541"/>
    <cellStyle name="20% - Accent6 5 4 2 3 3" xfId="17578"/>
    <cellStyle name="20% - Accent6 5 4 2 4" xfId="4677"/>
    <cellStyle name="20% - Accent6 5 4 2 4 2" xfId="11714"/>
    <cellStyle name="20% - Accent6 5 4 2 4 3" xfId="18751"/>
    <cellStyle name="20% - Accent6 5 4 2 5" xfId="5850"/>
    <cellStyle name="20% - Accent6 5 4 2 5 2" xfId="12887"/>
    <cellStyle name="20% - Accent6 5 4 2 5 3" xfId="19924"/>
    <cellStyle name="20% - Accent6 5 4 2 6" xfId="7023"/>
    <cellStyle name="20% - Accent6 5 4 2 6 2" xfId="14060"/>
    <cellStyle name="20% - Accent6 5 4 2 6 3" xfId="21097"/>
    <cellStyle name="20% - Accent6 5 4 2 7" xfId="8196"/>
    <cellStyle name="20% - Accent6 5 4 2 8" xfId="15233"/>
    <cellStyle name="20% - Accent6 5 4 3" xfId="1754"/>
    <cellStyle name="20% - Accent6 5 4 3 2" xfId="8792"/>
    <cellStyle name="20% - Accent6 5 4 3 3" xfId="15829"/>
    <cellStyle name="20% - Accent6 5 4 4" xfId="2927"/>
    <cellStyle name="20% - Accent6 5 4 4 2" xfId="9965"/>
    <cellStyle name="20% - Accent6 5 4 4 3" xfId="17002"/>
    <cellStyle name="20% - Accent6 5 4 5" xfId="4101"/>
    <cellStyle name="20% - Accent6 5 4 5 2" xfId="11138"/>
    <cellStyle name="20% - Accent6 5 4 5 3" xfId="18175"/>
    <cellStyle name="20% - Accent6 5 4 6" xfId="5274"/>
    <cellStyle name="20% - Accent6 5 4 6 2" xfId="12311"/>
    <cellStyle name="20% - Accent6 5 4 6 3" xfId="19348"/>
    <cellStyle name="20% - Accent6 5 4 7" xfId="6447"/>
    <cellStyle name="20% - Accent6 5 4 7 2" xfId="13484"/>
    <cellStyle name="20% - Accent6 5 4 7 3" xfId="20521"/>
    <cellStyle name="20% - Accent6 5 4 8" xfId="7620"/>
    <cellStyle name="20% - Accent6 5 4 9" xfId="14657"/>
    <cellStyle name="20% - Accent6 5 5" xfId="799"/>
    <cellStyle name="20% - Accent6 5 5 2" xfId="1914"/>
    <cellStyle name="20% - Accent6 5 5 2 2" xfId="8952"/>
    <cellStyle name="20% - Accent6 5 5 2 3" xfId="15989"/>
    <cellStyle name="20% - Accent6 5 5 3" xfId="3087"/>
    <cellStyle name="20% - Accent6 5 5 3 2" xfId="10125"/>
    <cellStyle name="20% - Accent6 5 5 3 3" xfId="17162"/>
    <cellStyle name="20% - Accent6 5 5 4" xfId="4261"/>
    <cellStyle name="20% - Accent6 5 5 4 2" xfId="11298"/>
    <cellStyle name="20% - Accent6 5 5 4 3" xfId="18335"/>
    <cellStyle name="20% - Accent6 5 5 5" xfId="5434"/>
    <cellStyle name="20% - Accent6 5 5 5 2" xfId="12471"/>
    <cellStyle name="20% - Accent6 5 5 5 3" xfId="19508"/>
    <cellStyle name="20% - Accent6 5 5 6" xfId="6607"/>
    <cellStyle name="20% - Accent6 5 5 6 2" xfId="13644"/>
    <cellStyle name="20% - Accent6 5 5 6 3" xfId="20681"/>
    <cellStyle name="20% - Accent6 5 5 7" xfId="7780"/>
    <cellStyle name="20% - Accent6 5 5 8" xfId="14817"/>
    <cellStyle name="20% - Accent6 5 6" xfId="229"/>
    <cellStyle name="20% - Accent6 5 6 2" xfId="8383"/>
    <cellStyle name="20% - Accent6 5 6 3" xfId="15420"/>
    <cellStyle name="20% - Accent6 5 7" xfId="2517"/>
    <cellStyle name="20% - Accent6 5 7 2" xfId="9555"/>
    <cellStyle name="20% - Accent6 5 7 3" xfId="16592"/>
    <cellStyle name="20% - Accent6 5 8" xfId="3691"/>
    <cellStyle name="20% - Accent6 5 8 2" xfId="10728"/>
    <cellStyle name="20% - Accent6 5 8 3" xfId="17765"/>
    <cellStyle name="20% - Accent6 5 9" xfId="4864"/>
    <cellStyle name="20% - Accent6 5 9 2" xfId="11901"/>
    <cellStyle name="20% - Accent6 5 9 3" xfId="18938"/>
    <cellStyle name="20% - Accent6 6" xfId="158"/>
    <cellStyle name="20% - Accent6 6 10" xfId="6038"/>
    <cellStyle name="20% - Accent6 6 10 2" xfId="13075"/>
    <cellStyle name="20% - Accent6 6 10 3" xfId="20112"/>
    <cellStyle name="20% - Accent6 6 11" xfId="7211"/>
    <cellStyle name="20% - Accent6 6 12" xfId="14248"/>
    <cellStyle name="20% - Accent6 6 2" xfId="320"/>
    <cellStyle name="20% - Accent6 6 2 10" xfId="7301"/>
    <cellStyle name="20% - Accent6 6 2 11" xfId="14338"/>
    <cellStyle name="20% - Accent6 6 2 2" xfId="450"/>
    <cellStyle name="20% - Accent6 6 2 2 2" xfId="1026"/>
    <cellStyle name="20% - Accent6 6 2 2 2 2" xfId="2141"/>
    <cellStyle name="20% - Accent6 6 2 2 2 2 2" xfId="9179"/>
    <cellStyle name="20% - Accent6 6 2 2 2 2 3" xfId="16216"/>
    <cellStyle name="20% - Accent6 6 2 2 2 3" xfId="3314"/>
    <cellStyle name="20% - Accent6 6 2 2 2 3 2" xfId="10352"/>
    <cellStyle name="20% - Accent6 6 2 2 2 3 3" xfId="17389"/>
    <cellStyle name="20% - Accent6 6 2 2 2 4" xfId="4488"/>
    <cellStyle name="20% - Accent6 6 2 2 2 4 2" xfId="11525"/>
    <cellStyle name="20% - Accent6 6 2 2 2 4 3" xfId="18562"/>
    <cellStyle name="20% - Accent6 6 2 2 2 5" xfId="5661"/>
    <cellStyle name="20% - Accent6 6 2 2 2 5 2" xfId="12698"/>
    <cellStyle name="20% - Accent6 6 2 2 2 5 3" xfId="19735"/>
    <cellStyle name="20% - Accent6 6 2 2 2 6" xfId="6834"/>
    <cellStyle name="20% - Accent6 6 2 2 2 6 2" xfId="13871"/>
    <cellStyle name="20% - Accent6 6 2 2 2 6 3" xfId="20908"/>
    <cellStyle name="20% - Accent6 6 2 2 2 7" xfId="8007"/>
    <cellStyle name="20% - Accent6 6 2 2 2 8" xfId="15044"/>
    <cellStyle name="20% - Accent6 6 2 2 3" xfId="1565"/>
    <cellStyle name="20% - Accent6 6 2 2 3 2" xfId="8603"/>
    <cellStyle name="20% - Accent6 6 2 2 3 3" xfId="15640"/>
    <cellStyle name="20% - Accent6 6 2 2 4" xfId="2738"/>
    <cellStyle name="20% - Accent6 6 2 2 4 2" xfId="9776"/>
    <cellStyle name="20% - Accent6 6 2 2 4 3" xfId="16813"/>
    <cellStyle name="20% - Accent6 6 2 2 5" xfId="3912"/>
    <cellStyle name="20% - Accent6 6 2 2 5 2" xfId="10949"/>
    <cellStyle name="20% - Accent6 6 2 2 5 3" xfId="17986"/>
    <cellStyle name="20% - Accent6 6 2 2 6" xfId="5085"/>
    <cellStyle name="20% - Accent6 6 2 2 6 2" xfId="12122"/>
    <cellStyle name="20% - Accent6 6 2 2 6 3" xfId="19159"/>
    <cellStyle name="20% - Accent6 6 2 2 7" xfId="6258"/>
    <cellStyle name="20% - Accent6 6 2 2 7 2" xfId="13295"/>
    <cellStyle name="20% - Accent6 6 2 2 7 3" xfId="20332"/>
    <cellStyle name="20% - Accent6 6 2 2 8" xfId="7431"/>
    <cellStyle name="20% - Accent6 6 2 2 9" xfId="14468"/>
    <cellStyle name="20% - Accent6 6 2 3" xfId="642"/>
    <cellStyle name="20% - Accent6 6 2 3 2" xfId="1218"/>
    <cellStyle name="20% - Accent6 6 2 3 2 2" xfId="2333"/>
    <cellStyle name="20% - Accent6 6 2 3 2 2 2" xfId="9371"/>
    <cellStyle name="20% - Accent6 6 2 3 2 2 3" xfId="16408"/>
    <cellStyle name="20% - Accent6 6 2 3 2 3" xfId="3506"/>
    <cellStyle name="20% - Accent6 6 2 3 2 3 2" xfId="10544"/>
    <cellStyle name="20% - Accent6 6 2 3 2 3 3" xfId="17581"/>
    <cellStyle name="20% - Accent6 6 2 3 2 4" xfId="4680"/>
    <cellStyle name="20% - Accent6 6 2 3 2 4 2" xfId="11717"/>
    <cellStyle name="20% - Accent6 6 2 3 2 4 3" xfId="18754"/>
    <cellStyle name="20% - Accent6 6 2 3 2 5" xfId="5853"/>
    <cellStyle name="20% - Accent6 6 2 3 2 5 2" xfId="12890"/>
    <cellStyle name="20% - Accent6 6 2 3 2 5 3" xfId="19927"/>
    <cellStyle name="20% - Accent6 6 2 3 2 6" xfId="7026"/>
    <cellStyle name="20% - Accent6 6 2 3 2 6 2" xfId="14063"/>
    <cellStyle name="20% - Accent6 6 2 3 2 6 3" xfId="21100"/>
    <cellStyle name="20% - Accent6 6 2 3 2 7" xfId="8199"/>
    <cellStyle name="20% - Accent6 6 2 3 2 8" xfId="15236"/>
    <cellStyle name="20% - Accent6 6 2 3 3" xfId="1757"/>
    <cellStyle name="20% - Accent6 6 2 3 3 2" xfId="8795"/>
    <cellStyle name="20% - Accent6 6 2 3 3 3" xfId="15832"/>
    <cellStyle name="20% - Accent6 6 2 3 4" xfId="2930"/>
    <cellStyle name="20% - Accent6 6 2 3 4 2" xfId="9968"/>
    <cellStyle name="20% - Accent6 6 2 3 4 3" xfId="17005"/>
    <cellStyle name="20% - Accent6 6 2 3 5" xfId="4104"/>
    <cellStyle name="20% - Accent6 6 2 3 5 2" xfId="11141"/>
    <cellStyle name="20% - Accent6 6 2 3 5 3" xfId="18178"/>
    <cellStyle name="20% - Accent6 6 2 3 6" xfId="5277"/>
    <cellStyle name="20% - Accent6 6 2 3 6 2" xfId="12314"/>
    <cellStyle name="20% - Accent6 6 2 3 6 3" xfId="19351"/>
    <cellStyle name="20% - Accent6 6 2 3 7" xfId="6450"/>
    <cellStyle name="20% - Accent6 6 2 3 7 2" xfId="13487"/>
    <cellStyle name="20% - Accent6 6 2 3 7 3" xfId="20524"/>
    <cellStyle name="20% - Accent6 6 2 3 8" xfId="7623"/>
    <cellStyle name="20% - Accent6 6 2 3 9" xfId="14660"/>
    <cellStyle name="20% - Accent6 6 2 4" xfId="896"/>
    <cellStyle name="20% - Accent6 6 2 4 2" xfId="2011"/>
    <cellStyle name="20% - Accent6 6 2 4 2 2" xfId="9049"/>
    <cellStyle name="20% - Accent6 6 2 4 2 3" xfId="16086"/>
    <cellStyle name="20% - Accent6 6 2 4 3" xfId="3184"/>
    <cellStyle name="20% - Accent6 6 2 4 3 2" xfId="10222"/>
    <cellStyle name="20% - Accent6 6 2 4 3 3" xfId="17259"/>
    <cellStyle name="20% - Accent6 6 2 4 4" xfId="4358"/>
    <cellStyle name="20% - Accent6 6 2 4 4 2" xfId="11395"/>
    <cellStyle name="20% - Accent6 6 2 4 4 3" xfId="18432"/>
    <cellStyle name="20% - Accent6 6 2 4 5" xfId="5531"/>
    <cellStyle name="20% - Accent6 6 2 4 5 2" xfId="12568"/>
    <cellStyle name="20% - Accent6 6 2 4 5 3" xfId="19605"/>
    <cellStyle name="20% - Accent6 6 2 4 6" xfId="6704"/>
    <cellStyle name="20% - Accent6 6 2 4 6 2" xfId="13741"/>
    <cellStyle name="20% - Accent6 6 2 4 6 3" xfId="20778"/>
    <cellStyle name="20% - Accent6 6 2 4 7" xfId="7877"/>
    <cellStyle name="20% - Accent6 6 2 4 8" xfId="14914"/>
    <cellStyle name="20% - Accent6 6 2 5" xfId="1435"/>
    <cellStyle name="20% - Accent6 6 2 5 2" xfId="8473"/>
    <cellStyle name="20% - Accent6 6 2 5 3" xfId="15510"/>
    <cellStyle name="20% - Accent6 6 2 6" xfId="2608"/>
    <cellStyle name="20% - Accent6 6 2 6 2" xfId="9646"/>
    <cellStyle name="20% - Accent6 6 2 6 3" xfId="16683"/>
    <cellStyle name="20% - Accent6 6 2 7" xfId="3782"/>
    <cellStyle name="20% - Accent6 6 2 7 2" xfId="10819"/>
    <cellStyle name="20% - Accent6 6 2 7 3" xfId="17856"/>
    <cellStyle name="20% - Accent6 6 2 8" xfId="4955"/>
    <cellStyle name="20% - Accent6 6 2 8 2" xfId="11992"/>
    <cellStyle name="20% - Accent6 6 2 8 3" xfId="19029"/>
    <cellStyle name="20% - Accent6 6 2 9" xfId="6128"/>
    <cellStyle name="20% - Accent6 6 2 9 2" xfId="13165"/>
    <cellStyle name="20% - Accent6 6 2 9 3" xfId="20202"/>
    <cellStyle name="20% - Accent6 6 3" xfId="449"/>
    <cellStyle name="20% - Accent6 6 3 2" xfId="1025"/>
    <cellStyle name="20% - Accent6 6 3 2 2" xfId="2140"/>
    <cellStyle name="20% - Accent6 6 3 2 2 2" xfId="9178"/>
    <cellStyle name="20% - Accent6 6 3 2 2 3" xfId="16215"/>
    <cellStyle name="20% - Accent6 6 3 2 3" xfId="3313"/>
    <cellStyle name="20% - Accent6 6 3 2 3 2" xfId="10351"/>
    <cellStyle name="20% - Accent6 6 3 2 3 3" xfId="17388"/>
    <cellStyle name="20% - Accent6 6 3 2 4" xfId="4487"/>
    <cellStyle name="20% - Accent6 6 3 2 4 2" xfId="11524"/>
    <cellStyle name="20% - Accent6 6 3 2 4 3" xfId="18561"/>
    <cellStyle name="20% - Accent6 6 3 2 5" xfId="5660"/>
    <cellStyle name="20% - Accent6 6 3 2 5 2" xfId="12697"/>
    <cellStyle name="20% - Accent6 6 3 2 5 3" xfId="19734"/>
    <cellStyle name="20% - Accent6 6 3 2 6" xfId="6833"/>
    <cellStyle name="20% - Accent6 6 3 2 6 2" xfId="13870"/>
    <cellStyle name="20% - Accent6 6 3 2 6 3" xfId="20907"/>
    <cellStyle name="20% - Accent6 6 3 2 7" xfId="8006"/>
    <cellStyle name="20% - Accent6 6 3 2 8" xfId="15043"/>
    <cellStyle name="20% - Accent6 6 3 3" xfId="1564"/>
    <cellStyle name="20% - Accent6 6 3 3 2" xfId="8602"/>
    <cellStyle name="20% - Accent6 6 3 3 3" xfId="15639"/>
    <cellStyle name="20% - Accent6 6 3 4" xfId="2737"/>
    <cellStyle name="20% - Accent6 6 3 4 2" xfId="9775"/>
    <cellStyle name="20% - Accent6 6 3 4 3" xfId="16812"/>
    <cellStyle name="20% - Accent6 6 3 5" xfId="3911"/>
    <cellStyle name="20% - Accent6 6 3 5 2" xfId="10948"/>
    <cellStyle name="20% - Accent6 6 3 5 3" xfId="17985"/>
    <cellStyle name="20% - Accent6 6 3 6" xfId="5084"/>
    <cellStyle name="20% - Accent6 6 3 6 2" xfId="12121"/>
    <cellStyle name="20% - Accent6 6 3 6 3" xfId="19158"/>
    <cellStyle name="20% - Accent6 6 3 7" xfId="6257"/>
    <cellStyle name="20% - Accent6 6 3 7 2" xfId="13294"/>
    <cellStyle name="20% - Accent6 6 3 7 3" xfId="20331"/>
    <cellStyle name="20% - Accent6 6 3 8" xfId="7430"/>
    <cellStyle name="20% - Accent6 6 3 9" xfId="14467"/>
    <cellStyle name="20% - Accent6 6 4" xfId="641"/>
    <cellStyle name="20% - Accent6 6 4 2" xfId="1217"/>
    <cellStyle name="20% - Accent6 6 4 2 2" xfId="2332"/>
    <cellStyle name="20% - Accent6 6 4 2 2 2" xfId="9370"/>
    <cellStyle name="20% - Accent6 6 4 2 2 3" xfId="16407"/>
    <cellStyle name="20% - Accent6 6 4 2 3" xfId="3505"/>
    <cellStyle name="20% - Accent6 6 4 2 3 2" xfId="10543"/>
    <cellStyle name="20% - Accent6 6 4 2 3 3" xfId="17580"/>
    <cellStyle name="20% - Accent6 6 4 2 4" xfId="4679"/>
    <cellStyle name="20% - Accent6 6 4 2 4 2" xfId="11716"/>
    <cellStyle name="20% - Accent6 6 4 2 4 3" xfId="18753"/>
    <cellStyle name="20% - Accent6 6 4 2 5" xfId="5852"/>
    <cellStyle name="20% - Accent6 6 4 2 5 2" xfId="12889"/>
    <cellStyle name="20% - Accent6 6 4 2 5 3" xfId="19926"/>
    <cellStyle name="20% - Accent6 6 4 2 6" xfId="7025"/>
    <cellStyle name="20% - Accent6 6 4 2 6 2" xfId="14062"/>
    <cellStyle name="20% - Accent6 6 4 2 6 3" xfId="21099"/>
    <cellStyle name="20% - Accent6 6 4 2 7" xfId="8198"/>
    <cellStyle name="20% - Accent6 6 4 2 8" xfId="15235"/>
    <cellStyle name="20% - Accent6 6 4 3" xfId="1756"/>
    <cellStyle name="20% - Accent6 6 4 3 2" xfId="8794"/>
    <cellStyle name="20% - Accent6 6 4 3 3" xfId="15831"/>
    <cellStyle name="20% - Accent6 6 4 4" xfId="2929"/>
    <cellStyle name="20% - Accent6 6 4 4 2" xfId="9967"/>
    <cellStyle name="20% - Accent6 6 4 4 3" xfId="17004"/>
    <cellStyle name="20% - Accent6 6 4 5" xfId="4103"/>
    <cellStyle name="20% - Accent6 6 4 5 2" xfId="11140"/>
    <cellStyle name="20% - Accent6 6 4 5 3" xfId="18177"/>
    <cellStyle name="20% - Accent6 6 4 6" xfId="5276"/>
    <cellStyle name="20% - Accent6 6 4 6 2" xfId="12313"/>
    <cellStyle name="20% - Accent6 6 4 6 3" xfId="19350"/>
    <cellStyle name="20% - Accent6 6 4 7" xfId="6449"/>
    <cellStyle name="20% - Accent6 6 4 7 2" xfId="13486"/>
    <cellStyle name="20% - Accent6 6 4 7 3" xfId="20523"/>
    <cellStyle name="20% - Accent6 6 4 8" xfId="7622"/>
    <cellStyle name="20% - Accent6 6 4 9" xfId="14659"/>
    <cellStyle name="20% - Accent6 6 5" xfId="800"/>
    <cellStyle name="20% - Accent6 6 5 2" xfId="1915"/>
    <cellStyle name="20% - Accent6 6 5 2 2" xfId="8953"/>
    <cellStyle name="20% - Accent6 6 5 2 3" xfId="15990"/>
    <cellStyle name="20% - Accent6 6 5 3" xfId="3088"/>
    <cellStyle name="20% - Accent6 6 5 3 2" xfId="10126"/>
    <cellStyle name="20% - Accent6 6 5 3 3" xfId="17163"/>
    <cellStyle name="20% - Accent6 6 5 4" xfId="4262"/>
    <cellStyle name="20% - Accent6 6 5 4 2" xfId="11299"/>
    <cellStyle name="20% - Accent6 6 5 4 3" xfId="18336"/>
    <cellStyle name="20% - Accent6 6 5 5" xfId="5435"/>
    <cellStyle name="20% - Accent6 6 5 5 2" xfId="12472"/>
    <cellStyle name="20% - Accent6 6 5 5 3" xfId="19509"/>
    <cellStyle name="20% - Accent6 6 5 6" xfId="6608"/>
    <cellStyle name="20% - Accent6 6 5 6 2" xfId="13645"/>
    <cellStyle name="20% - Accent6 6 5 6 3" xfId="20682"/>
    <cellStyle name="20% - Accent6 6 5 7" xfId="7781"/>
    <cellStyle name="20% - Accent6 6 5 8" xfId="14818"/>
    <cellStyle name="20% - Accent6 6 6" xfId="230"/>
    <cellStyle name="20% - Accent6 6 6 2" xfId="8384"/>
    <cellStyle name="20% - Accent6 6 6 3" xfId="15421"/>
    <cellStyle name="20% - Accent6 6 7" xfId="2518"/>
    <cellStyle name="20% - Accent6 6 7 2" xfId="9556"/>
    <cellStyle name="20% - Accent6 6 7 3" xfId="16593"/>
    <cellStyle name="20% - Accent6 6 8" xfId="3692"/>
    <cellStyle name="20% - Accent6 6 8 2" xfId="10729"/>
    <cellStyle name="20% - Accent6 6 8 3" xfId="17766"/>
    <cellStyle name="20% - Accent6 6 9" xfId="4865"/>
    <cellStyle name="20% - Accent6 6 9 2" xfId="11902"/>
    <cellStyle name="20% - Accent6 6 9 3" xfId="18939"/>
    <cellStyle name="20% - Accent6 7" xfId="174"/>
    <cellStyle name="20% - Accent6 7 10" xfId="6039"/>
    <cellStyle name="20% - Accent6 7 10 2" xfId="13076"/>
    <cellStyle name="20% - Accent6 7 10 3" xfId="20113"/>
    <cellStyle name="20% - Accent6 7 11" xfId="7212"/>
    <cellStyle name="20% - Accent6 7 12" xfId="14249"/>
    <cellStyle name="20% - Accent6 7 2" xfId="321"/>
    <cellStyle name="20% - Accent6 7 2 10" xfId="7302"/>
    <cellStyle name="20% - Accent6 7 2 11" xfId="14339"/>
    <cellStyle name="20% - Accent6 7 2 2" xfId="452"/>
    <cellStyle name="20% - Accent6 7 2 2 2" xfId="1028"/>
    <cellStyle name="20% - Accent6 7 2 2 2 2" xfId="2143"/>
    <cellStyle name="20% - Accent6 7 2 2 2 2 2" xfId="9181"/>
    <cellStyle name="20% - Accent6 7 2 2 2 2 3" xfId="16218"/>
    <cellStyle name="20% - Accent6 7 2 2 2 3" xfId="3316"/>
    <cellStyle name="20% - Accent6 7 2 2 2 3 2" xfId="10354"/>
    <cellStyle name="20% - Accent6 7 2 2 2 3 3" xfId="17391"/>
    <cellStyle name="20% - Accent6 7 2 2 2 4" xfId="4490"/>
    <cellStyle name="20% - Accent6 7 2 2 2 4 2" xfId="11527"/>
    <cellStyle name="20% - Accent6 7 2 2 2 4 3" xfId="18564"/>
    <cellStyle name="20% - Accent6 7 2 2 2 5" xfId="5663"/>
    <cellStyle name="20% - Accent6 7 2 2 2 5 2" xfId="12700"/>
    <cellStyle name="20% - Accent6 7 2 2 2 5 3" xfId="19737"/>
    <cellStyle name="20% - Accent6 7 2 2 2 6" xfId="6836"/>
    <cellStyle name="20% - Accent6 7 2 2 2 6 2" xfId="13873"/>
    <cellStyle name="20% - Accent6 7 2 2 2 6 3" xfId="20910"/>
    <cellStyle name="20% - Accent6 7 2 2 2 7" xfId="8009"/>
    <cellStyle name="20% - Accent6 7 2 2 2 8" xfId="15046"/>
    <cellStyle name="20% - Accent6 7 2 2 3" xfId="1567"/>
    <cellStyle name="20% - Accent6 7 2 2 3 2" xfId="8605"/>
    <cellStyle name="20% - Accent6 7 2 2 3 3" xfId="15642"/>
    <cellStyle name="20% - Accent6 7 2 2 4" xfId="2740"/>
    <cellStyle name="20% - Accent6 7 2 2 4 2" xfId="9778"/>
    <cellStyle name="20% - Accent6 7 2 2 4 3" xfId="16815"/>
    <cellStyle name="20% - Accent6 7 2 2 5" xfId="3914"/>
    <cellStyle name="20% - Accent6 7 2 2 5 2" xfId="10951"/>
    <cellStyle name="20% - Accent6 7 2 2 5 3" xfId="17988"/>
    <cellStyle name="20% - Accent6 7 2 2 6" xfId="5087"/>
    <cellStyle name="20% - Accent6 7 2 2 6 2" xfId="12124"/>
    <cellStyle name="20% - Accent6 7 2 2 6 3" xfId="19161"/>
    <cellStyle name="20% - Accent6 7 2 2 7" xfId="6260"/>
    <cellStyle name="20% - Accent6 7 2 2 7 2" xfId="13297"/>
    <cellStyle name="20% - Accent6 7 2 2 7 3" xfId="20334"/>
    <cellStyle name="20% - Accent6 7 2 2 8" xfId="7433"/>
    <cellStyle name="20% - Accent6 7 2 2 9" xfId="14470"/>
    <cellStyle name="20% - Accent6 7 2 3" xfId="644"/>
    <cellStyle name="20% - Accent6 7 2 3 2" xfId="1220"/>
    <cellStyle name="20% - Accent6 7 2 3 2 2" xfId="2335"/>
    <cellStyle name="20% - Accent6 7 2 3 2 2 2" xfId="9373"/>
    <cellStyle name="20% - Accent6 7 2 3 2 2 3" xfId="16410"/>
    <cellStyle name="20% - Accent6 7 2 3 2 3" xfId="3508"/>
    <cellStyle name="20% - Accent6 7 2 3 2 3 2" xfId="10546"/>
    <cellStyle name="20% - Accent6 7 2 3 2 3 3" xfId="17583"/>
    <cellStyle name="20% - Accent6 7 2 3 2 4" xfId="4682"/>
    <cellStyle name="20% - Accent6 7 2 3 2 4 2" xfId="11719"/>
    <cellStyle name="20% - Accent6 7 2 3 2 4 3" xfId="18756"/>
    <cellStyle name="20% - Accent6 7 2 3 2 5" xfId="5855"/>
    <cellStyle name="20% - Accent6 7 2 3 2 5 2" xfId="12892"/>
    <cellStyle name="20% - Accent6 7 2 3 2 5 3" xfId="19929"/>
    <cellStyle name="20% - Accent6 7 2 3 2 6" xfId="7028"/>
    <cellStyle name="20% - Accent6 7 2 3 2 6 2" xfId="14065"/>
    <cellStyle name="20% - Accent6 7 2 3 2 6 3" xfId="21102"/>
    <cellStyle name="20% - Accent6 7 2 3 2 7" xfId="8201"/>
    <cellStyle name="20% - Accent6 7 2 3 2 8" xfId="15238"/>
    <cellStyle name="20% - Accent6 7 2 3 3" xfId="1759"/>
    <cellStyle name="20% - Accent6 7 2 3 3 2" xfId="8797"/>
    <cellStyle name="20% - Accent6 7 2 3 3 3" xfId="15834"/>
    <cellStyle name="20% - Accent6 7 2 3 4" xfId="2932"/>
    <cellStyle name="20% - Accent6 7 2 3 4 2" xfId="9970"/>
    <cellStyle name="20% - Accent6 7 2 3 4 3" xfId="17007"/>
    <cellStyle name="20% - Accent6 7 2 3 5" xfId="4106"/>
    <cellStyle name="20% - Accent6 7 2 3 5 2" xfId="11143"/>
    <cellStyle name="20% - Accent6 7 2 3 5 3" xfId="18180"/>
    <cellStyle name="20% - Accent6 7 2 3 6" xfId="5279"/>
    <cellStyle name="20% - Accent6 7 2 3 6 2" xfId="12316"/>
    <cellStyle name="20% - Accent6 7 2 3 6 3" xfId="19353"/>
    <cellStyle name="20% - Accent6 7 2 3 7" xfId="6452"/>
    <cellStyle name="20% - Accent6 7 2 3 7 2" xfId="13489"/>
    <cellStyle name="20% - Accent6 7 2 3 7 3" xfId="20526"/>
    <cellStyle name="20% - Accent6 7 2 3 8" xfId="7625"/>
    <cellStyle name="20% - Accent6 7 2 3 9" xfId="14662"/>
    <cellStyle name="20% - Accent6 7 2 4" xfId="897"/>
    <cellStyle name="20% - Accent6 7 2 4 2" xfId="2012"/>
    <cellStyle name="20% - Accent6 7 2 4 2 2" xfId="9050"/>
    <cellStyle name="20% - Accent6 7 2 4 2 3" xfId="16087"/>
    <cellStyle name="20% - Accent6 7 2 4 3" xfId="3185"/>
    <cellStyle name="20% - Accent6 7 2 4 3 2" xfId="10223"/>
    <cellStyle name="20% - Accent6 7 2 4 3 3" xfId="17260"/>
    <cellStyle name="20% - Accent6 7 2 4 4" xfId="4359"/>
    <cellStyle name="20% - Accent6 7 2 4 4 2" xfId="11396"/>
    <cellStyle name="20% - Accent6 7 2 4 4 3" xfId="18433"/>
    <cellStyle name="20% - Accent6 7 2 4 5" xfId="5532"/>
    <cellStyle name="20% - Accent6 7 2 4 5 2" xfId="12569"/>
    <cellStyle name="20% - Accent6 7 2 4 5 3" xfId="19606"/>
    <cellStyle name="20% - Accent6 7 2 4 6" xfId="6705"/>
    <cellStyle name="20% - Accent6 7 2 4 6 2" xfId="13742"/>
    <cellStyle name="20% - Accent6 7 2 4 6 3" xfId="20779"/>
    <cellStyle name="20% - Accent6 7 2 4 7" xfId="7878"/>
    <cellStyle name="20% - Accent6 7 2 4 8" xfId="14915"/>
    <cellStyle name="20% - Accent6 7 2 5" xfId="1436"/>
    <cellStyle name="20% - Accent6 7 2 5 2" xfId="8474"/>
    <cellStyle name="20% - Accent6 7 2 5 3" xfId="15511"/>
    <cellStyle name="20% - Accent6 7 2 6" xfId="2609"/>
    <cellStyle name="20% - Accent6 7 2 6 2" xfId="9647"/>
    <cellStyle name="20% - Accent6 7 2 6 3" xfId="16684"/>
    <cellStyle name="20% - Accent6 7 2 7" xfId="3783"/>
    <cellStyle name="20% - Accent6 7 2 7 2" xfId="10820"/>
    <cellStyle name="20% - Accent6 7 2 7 3" xfId="17857"/>
    <cellStyle name="20% - Accent6 7 2 8" xfId="4956"/>
    <cellStyle name="20% - Accent6 7 2 8 2" xfId="11993"/>
    <cellStyle name="20% - Accent6 7 2 8 3" xfId="19030"/>
    <cellStyle name="20% - Accent6 7 2 9" xfId="6129"/>
    <cellStyle name="20% - Accent6 7 2 9 2" xfId="13166"/>
    <cellStyle name="20% - Accent6 7 2 9 3" xfId="20203"/>
    <cellStyle name="20% - Accent6 7 3" xfId="451"/>
    <cellStyle name="20% - Accent6 7 3 2" xfId="1027"/>
    <cellStyle name="20% - Accent6 7 3 2 2" xfId="2142"/>
    <cellStyle name="20% - Accent6 7 3 2 2 2" xfId="9180"/>
    <cellStyle name="20% - Accent6 7 3 2 2 3" xfId="16217"/>
    <cellStyle name="20% - Accent6 7 3 2 3" xfId="3315"/>
    <cellStyle name="20% - Accent6 7 3 2 3 2" xfId="10353"/>
    <cellStyle name="20% - Accent6 7 3 2 3 3" xfId="17390"/>
    <cellStyle name="20% - Accent6 7 3 2 4" xfId="4489"/>
    <cellStyle name="20% - Accent6 7 3 2 4 2" xfId="11526"/>
    <cellStyle name="20% - Accent6 7 3 2 4 3" xfId="18563"/>
    <cellStyle name="20% - Accent6 7 3 2 5" xfId="5662"/>
    <cellStyle name="20% - Accent6 7 3 2 5 2" xfId="12699"/>
    <cellStyle name="20% - Accent6 7 3 2 5 3" xfId="19736"/>
    <cellStyle name="20% - Accent6 7 3 2 6" xfId="6835"/>
    <cellStyle name="20% - Accent6 7 3 2 6 2" xfId="13872"/>
    <cellStyle name="20% - Accent6 7 3 2 6 3" xfId="20909"/>
    <cellStyle name="20% - Accent6 7 3 2 7" xfId="8008"/>
    <cellStyle name="20% - Accent6 7 3 2 8" xfId="15045"/>
    <cellStyle name="20% - Accent6 7 3 3" xfId="1566"/>
    <cellStyle name="20% - Accent6 7 3 3 2" xfId="8604"/>
    <cellStyle name="20% - Accent6 7 3 3 3" xfId="15641"/>
    <cellStyle name="20% - Accent6 7 3 4" xfId="2739"/>
    <cellStyle name="20% - Accent6 7 3 4 2" xfId="9777"/>
    <cellStyle name="20% - Accent6 7 3 4 3" xfId="16814"/>
    <cellStyle name="20% - Accent6 7 3 5" xfId="3913"/>
    <cellStyle name="20% - Accent6 7 3 5 2" xfId="10950"/>
    <cellStyle name="20% - Accent6 7 3 5 3" xfId="17987"/>
    <cellStyle name="20% - Accent6 7 3 6" xfId="5086"/>
    <cellStyle name="20% - Accent6 7 3 6 2" xfId="12123"/>
    <cellStyle name="20% - Accent6 7 3 6 3" xfId="19160"/>
    <cellStyle name="20% - Accent6 7 3 7" xfId="6259"/>
    <cellStyle name="20% - Accent6 7 3 7 2" xfId="13296"/>
    <cellStyle name="20% - Accent6 7 3 7 3" xfId="20333"/>
    <cellStyle name="20% - Accent6 7 3 8" xfId="7432"/>
    <cellStyle name="20% - Accent6 7 3 9" xfId="14469"/>
    <cellStyle name="20% - Accent6 7 4" xfId="643"/>
    <cellStyle name="20% - Accent6 7 4 2" xfId="1219"/>
    <cellStyle name="20% - Accent6 7 4 2 2" xfId="2334"/>
    <cellStyle name="20% - Accent6 7 4 2 2 2" xfId="9372"/>
    <cellStyle name="20% - Accent6 7 4 2 2 3" xfId="16409"/>
    <cellStyle name="20% - Accent6 7 4 2 3" xfId="3507"/>
    <cellStyle name="20% - Accent6 7 4 2 3 2" xfId="10545"/>
    <cellStyle name="20% - Accent6 7 4 2 3 3" xfId="17582"/>
    <cellStyle name="20% - Accent6 7 4 2 4" xfId="4681"/>
    <cellStyle name="20% - Accent6 7 4 2 4 2" xfId="11718"/>
    <cellStyle name="20% - Accent6 7 4 2 4 3" xfId="18755"/>
    <cellStyle name="20% - Accent6 7 4 2 5" xfId="5854"/>
    <cellStyle name="20% - Accent6 7 4 2 5 2" xfId="12891"/>
    <cellStyle name="20% - Accent6 7 4 2 5 3" xfId="19928"/>
    <cellStyle name="20% - Accent6 7 4 2 6" xfId="7027"/>
    <cellStyle name="20% - Accent6 7 4 2 6 2" xfId="14064"/>
    <cellStyle name="20% - Accent6 7 4 2 6 3" xfId="21101"/>
    <cellStyle name="20% - Accent6 7 4 2 7" xfId="8200"/>
    <cellStyle name="20% - Accent6 7 4 2 8" xfId="15237"/>
    <cellStyle name="20% - Accent6 7 4 3" xfId="1758"/>
    <cellStyle name="20% - Accent6 7 4 3 2" xfId="8796"/>
    <cellStyle name="20% - Accent6 7 4 3 3" xfId="15833"/>
    <cellStyle name="20% - Accent6 7 4 4" xfId="2931"/>
    <cellStyle name="20% - Accent6 7 4 4 2" xfId="9969"/>
    <cellStyle name="20% - Accent6 7 4 4 3" xfId="17006"/>
    <cellStyle name="20% - Accent6 7 4 5" xfId="4105"/>
    <cellStyle name="20% - Accent6 7 4 5 2" xfId="11142"/>
    <cellStyle name="20% - Accent6 7 4 5 3" xfId="18179"/>
    <cellStyle name="20% - Accent6 7 4 6" xfId="5278"/>
    <cellStyle name="20% - Accent6 7 4 6 2" xfId="12315"/>
    <cellStyle name="20% - Accent6 7 4 6 3" xfId="19352"/>
    <cellStyle name="20% - Accent6 7 4 7" xfId="6451"/>
    <cellStyle name="20% - Accent6 7 4 7 2" xfId="13488"/>
    <cellStyle name="20% - Accent6 7 4 7 3" xfId="20525"/>
    <cellStyle name="20% - Accent6 7 4 8" xfId="7624"/>
    <cellStyle name="20% - Accent6 7 4 9" xfId="14661"/>
    <cellStyle name="20% - Accent6 7 5" xfId="801"/>
    <cellStyle name="20% - Accent6 7 5 2" xfId="1916"/>
    <cellStyle name="20% - Accent6 7 5 2 2" xfId="8954"/>
    <cellStyle name="20% - Accent6 7 5 2 3" xfId="15991"/>
    <cellStyle name="20% - Accent6 7 5 3" xfId="3089"/>
    <cellStyle name="20% - Accent6 7 5 3 2" xfId="10127"/>
    <cellStyle name="20% - Accent6 7 5 3 3" xfId="17164"/>
    <cellStyle name="20% - Accent6 7 5 4" xfId="4263"/>
    <cellStyle name="20% - Accent6 7 5 4 2" xfId="11300"/>
    <cellStyle name="20% - Accent6 7 5 4 3" xfId="18337"/>
    <cellStyle name="20% - Accent6 7 5 5" xfId="5436"/>
    <cellStyle name="20% - Accent6 7 5 5 2" xfId="12473"/>
    <cellStyle name="20% - Accent6 7 5 5 3" xfId="19510"/>
    <cellStyle name="20% - Accent6 7 5 6" xfId="6609"/>
    <cellStyle name="20% - Accent6 7 5 6 2" xfId="13646"/>
    <cellStyle name="20% - Accent6 7 5 6 3" xfId="20683"/>
    <cellStyle name="20% - Accent6 7 5 7" xfId="7782"/>
    <cellStyle name="20% - Accent6 7 5 8" xfId="14819"/>
    <cellStyle name="20% - Accent6 7 6" xfId="231"/>
    <cellStyle name="20% - Accent6 7 6 2" xfId="8385"/>
    <cellStyle name="20% - Accent6 7 6 3" xfId="15422"/>
    <cellStyle name="20% - Accent6 7 7" xfId="2519"/>
    <cellStyle name="20% - Accent6 7 7 2" xfId="9557"/>
    <cellStyle name="20% - Accent6 7 7 3" xfId="16594"/>
    <cellStyle name="20% - Accent6 7 8" xfId="3693"/>
    <cellStyle name="20% - Accent6 7 8 2" xfId="10730"/>
    <cellStyle name="20% - Accent6 7 8 3" xfId="17767"/>
    <cellStyle name="20% - Accent6 7 9" xfId="4866"/>
    <cellStyle name="20% - Accent6 7 9 2" xfId="11903"/>
    <cellStyle name="20% - Accent6 7 9 3" xfId="18940"/>
    <cellStyle name="20% - Accent6 8" xfId="316"/>
    <cellStyle name="20% - Accent6 8 10" xfId="7297"/>
    <cellStyle name="20% - Accent6 8 11" xfId="14334"/>
    <cellStyle name="20% - Accent6 8 2" xfId="453"/>
    <cellStyle name="20% - Accent6 8 2 2" xfId="1029"/>
    <cellStyle name="20% - Accent6 8 2 2 2" xfId="2144"/>
    <cellStyle name="20% - Accent6 8 2 2 2 2" xfId="9182"/>
    <cellStyle name="20% - Accent6 8 2 2 2 3" xfId="16219"/>
    <cellStyle name="20% - Accent6 8 2 2 3" xfId="3317"/>
    <cellStyle name="20% - Accent6 8 2 2 3 2" xfId="10355"/>
    <cellStyle name="20% - Accent6 8 2 2 3 3" xfId="17392"/>
    <cellStyle name="20% - Accent6 8 2 2 4" xfId="4491"/>
    <cellStyle name="20% - Accent6 8 2 2 4 2" xfId="11528"/>
    <cellStyle name="20% - Accent6 8 2 2 4 3" xfId="18565"/>
    <cellStyle name="20% - Accent6 8 2 2 5" xfId="5664"/>
    <cellStyle name="20% - Accent6 8 2 2 5 2" xfId="12701"/>
    <cellStyle name="20% - Accent6 8 2 2 5 3" xfId="19738"/>
    <cellStyle name="20% - Accent6 8 2 2 6" xfId="6837"/>
    <cellStyle name="20% - Accent6 8 2 2 6 2" xfId="13874"/>
    <cellStyle name="20% - Accent6 8 2 2 6 3" xfId="20911"/>
    <cellStyle name="20% - Accent6 8 2 2 7" xfId="8010"/>
    <cellStyle name="20% - Accent6 8 2 2 8" xfId="15047"/>
    <cellStyle name="20% - Accent6 8 2 3" xfId="1568"/>
    <cellStyle name="20% - Accent6 8 2 3 2" xfId="8606"/>
    <cellStyle name="20% - Accent6 8 2 3 3" xfId="15643"/>
    <cellStyle name="20% - Accent6 8 2 4" xfId="2741"/>
    <cellStyle name="20% - Accent6 8 2 4 2" xfId="9779"/>
    <cellStyle name="20% - Accent6 8 2 4 3" xfId="16816"/>
    <cellStyle name="20% - Accent6 8 2 5" xfId="3915"/>
    <cellStyle name="20% - Accent6 8 2 5 2" xfId="10952"/>
    <cellStyle name="20% - Accent6 8 2 5 3" xfId="17989"/>
    <cellStyle name="20% - Accent6 8 2 6" xfId="5088"/>
    <cellStyle name="20% - Accent6 8 2 6 2" xfId="12125"/>
    <cellStyle name="20% - Accent6 8 2 6 3" xfId="19162"/>
    <cellStyle name="20% - Accent6 8 2 7" xfId="6261"/>
    <cellStyle name="20% - Accent6 8 2 7 2" xfId="13298"/>
    <cellStyle name="20% - Accent6 8 2 7 3" xfId="20335"/>
    <cellStyle name="20% - Accent6 8 2 8" xfId="7434"/>
    <cellStyle name="20% - Accent6 8 2 9" xfId="14471"/>
    <cellStyle name="20% - Accent6 8 3" xfId="645"/>
    <cellStyle name="20% - Accent6 8 3 2" xfId="1221"/>
    <cellStyle name="20% - Accent6 8 3 2 2" xfId="2336"/>
    <cellStyle name="20% - Accent6 8 3 2 2 2" xfId="9374"/>
    <cellStyle name="20% - Accent6 8 3 2 2 3" xfId="16411"/>
    <cellStyle name="20% - Accent6 8 3 2 3" xfId="3509"/>
    <cellStyle name="20% - Accent6 8 3 2 3 2" xfId="10547"/>
    <cellStyle name="20% - Accent6 8 3 2 3 3" xfId="17584"/>
    <cellStyle name="20% - Accent6 8 3 2 4" xfId="4683"/>
    <cellStyle name="20% - Accent6 8 3 2 4 2" xfId="11720"/>
    <cellStyle name="20% - Accent6 8 3 2 4 3" xfId="18757"/>
    <cellStyle name="20% - Accent6 8 3 2 5" xfId="5856"/>
    <cellStyle name="20% - Accent6 8 3 2 5 2" xfId="12893"/>
    <cellStyle name="20% - Accent6 8 3 2 5 3" xfId="19930"/>
    <cellStyle name="20% - Accent6 8 3 2 6" xfId="7029"/>
    <cellStyle name="20% - Accent6 8 3 2 6 2" xfId="14066"/>
    <cellStyle name="20% - Accent6 8 3 2 6 3" xfId="21103"/>
    <cellStyle name="20% - Accent6 8 3 2 7" xfId="8202"/>
    <cellStyle name="20% - Accent6 8 3 2 8" xfId="15239"/>
    <cellStyle name="20% - Accent6 8 3 3" xfId="1760"/>
    <cellStyle name="20% - Accent6 8 3 3 2" xfId="8798"/>
    <cellStyle name="20% - Accent6 8 3 3 3" xfId="15835"/>
    <cellStyle name="20% - Accent6 8 3 4" xfId="2933"/>
    <cellStyle name="20% - Accent6 8 3 4 2" xfId="9971"/>
    <cellStyle name="20% - Accent6 8 3 4 3" xfId="17008"/>
    <cellStyle name="20% - Accent6 8 3 5" xfId="4107"/>
    <cellStyle name="20% - Accent6 8 3 5 2" xfId="11144"/>
    <cellStyle name="20% - Accent6 8 3 5 3" xfId="18181"/>
    <cellStyle name="20% - Accent6 8 3 6" xfId="5280"/>
    <cellStyle name="20% - Accent6 8 3 6 2" xfId="12317"/>
    <cellStyle name="20% - Accent6 8 3 6 3" xfId="19354"/>
    <cellStyle name="20% - Accent6 8 3 7" xfId="6453"/>
    <cellStyle name="20% - Accent6 8 3 7 2" xfId="13490"/>
    <cellStyle name="20% - Accent6 8 3 7 3" xfId="20527"/>
    <cellStyle name="20% - Accent6 8 3 8" xfId="7626"/>
    <cellStyle name="20% - Accent6 8 3 9" xfId="14663"/>
    <cellStyle name="20% - Accent6 8 4" xfId="892"/>
    <cellStyle name="20% - Accent6 8 4 2" xfId="2007"/>
    <cellStyle name="20% - Accent6 8 4 2 2" xfId="9045"/>
    <cellStyle name="20% - Accent6 8 4 2 3" xfId="16082"/>
    <cellStyle name="20% - Accent6 8 4 3" xfId="3180"/>
    <cellStyle name="20% - Accent6 8 4 3 2" xfId="10218"/>
    <cellStyle name="20% - Accent6 8 4 3 3" xfId="17255"/>
    <cellStyle name="20% - Accent6 8 4 4" xfId="4354"/>
    <cellStyle name="20% - Accent6 8 4 4 2" xfId="11391"/>
    <cellStyle name="20% - Accent6 8 4 4 3" xfId="18428"/>
    <cellStyle name="20% - Accent6 8 4 5" xfId="5527"/>
    <cellStyle name="20% - Accent6 8 4 5 2" xfId="12564"/>
    <cellStyle name="20% - Accent6 8 4 5 3" xfId="19601"/>
    <cellStyle name="20% - Accent6 8 4 6" xfId="6700"/>
    <cellStyle name="20% - Accent6 8 4 6 2" xfId="13737"/>
    <cellStyle name="20% - Accent6 8 4 6 3" xfId="20774"/>
    <cellStyle name="20% - Accent6 8 4 7" xfId="7873"/>
    <cellStyle name="20% - Accent6 8 4 8" xfId="14910"/>
    <cellStyle name="20% - Accent6 8 5" xfId="1431"/>
    <cellStyle name="20% - Accent6 8 5 2" xfId="8469"/>
    <cellStyle name="20% - Accent6 8 5 3" xfId="15506"/>
    <cellStyle name="20% - Accent6 8 6" xfId="2604"/>
    <cellStyle name="20% - Accent6 8 6 2" xfId="9642"/>
    <cellStyle name="20% - Accent6 8 6 3" xfId="16679"/>
    <cellStyle name="20% - Accent6 8 7" xfId="3778"/>
    <cellStyle name="20% - Accent6 8 7 2" xfId="10815"/>
    <cellStyle name="20% - Accent6 8 7 3" xfId="17852"/>
    <cellStyle name="20% - Accent6 8 8" xfId="4951"/>
    <cellStyle name="20% - Accent6 8 8 2" xfId="11988"/>
    <cellStyle name="20% - Accent6 8 8 3" xfId="19025"/>
    <cellStyle name="20% - Accent6 8 9" xfId="6124"/>
    <cellStyle name="20% - Accent6 8 9 2" xfId="13161"/>
    <cellStyle name="20% - Accent6 8 9 3" xfId="20198"/>
    <cellStyle name="20% - Accent6 9" xfId="442"/>
    <cellStyle name="20% - Accent6 9 2" xfId="1018"/>
    <cellStyle name="20% - Accent6 9 2 2" xfId="2133"/>
    <cellStyle name="20% - Accent6 9 2 2 2" xfId="9171"/>
    <cellStyle name="20% - Accent6 9 2 2 3" xfId="16208"/>
    <cellStyle name="20% - Accent6 9 2 3" xfId="3306"/>
    <cellStyle name="20% - Accent6 9 2 3 2" xfId="10344"/>
    <cellStyle name="20% - Accent6 9 2 3 3" xfId="17381"/>
    <cellStyle name="20% - Accent6 9 2 4" xfId="4480"/>
    <cellStyle name="20% - Accent6 9 2 4 2" xfId="11517"/>
    <cellStyle name="20% - Accent6 9 2 4 3" xfId="18554"/>
    <cellStyle name="20% - Accent6 9 2 5" xfId="5653"/>
    <cellStyle name="20% - Accent6 9 2 5 2" xfId="12690"/>
    <cellStyle name="20% - Accent6 9 2 5 3" xfId="19727"/>
    <cellStyle name="20% - Accent6 9 2 6" xfId="6826"/>
    <cellStyle name="20% - Accent6 9 2 6 2" xfId="13863"/>
    <cellStyle name="20% - Accent6 9 2 6 3" xfId="20900"/>
    <cellStyle name="20% - Accent6 9 2 7" xfId="7999"/>
    <cellStyle name="20% - Accent6 9 2 8" xfId="15036"/>
    <cellStyle name="20% - Accent6 9 3" xfId="1557"/>
    <cellStyle name="20% - Accent6 9 3 2" xfId="8595"/>
    <cellStyle name="20% - Accent6 9 3 3" xfId="15632"/>
    <cellStyle name="20% - Accent6 9 4" xfId="2730"/>
    <cellStyle name="20% - Accent6 9 4 2" xfId="9768"/>
    <cellStyle name="20% - Accent6 9 4 3" xfId="16805"/>
    <cellStyle name="20% - Accent6 9 5" xfId="3904"/>
    <cellStyle name="20% - Accent6 9 5 2" xfId="10941"/>
    <cellStyle name="20% - Accent6 9 5 3" xfId="17978"/>
    <cellStyle name="20% - Accent6 9 6" xfId="5077"/>
    <cellStyle name="20% - Accent6 9 6 2" xfId="12114"/>
    <cellStyle name="20% - Accent6 9 6 3" xfId="19151"/>
    <cellStyle name="20% - Accent6 9 7" xfId="6250"/>
    <cellStyle name="20% - Accent6 9 7 2" xfId="13287"/>
    <cellStyle name="20% - Accent6 9 7 3" xfId="20324"/>
    <cellStyle name="20% - Accent6 9 8" xfId="7423"/>
    <cellStyle name="20% - Accent6 9 9" xfId="14460"/>
    <cellStyle name="40% - Accent1" xfId="20" builtinId="31" customBuiltin="1"/>
    <cellStyle name="40% - Accent1 10" xfId="646"/>
    <cellStyle name="40% - Accent1 10 2" xfId="1222"/>
    <cellStyle name="40% - Accent1 10 2 2" xfId="2337"/>
    <cellStyle name="40% - Accent1 10 2 2 2" xfId="9375"/>
    <cellStyle name="40% - Accent1 10 2 2 3" xfId="16412"/>
    <cellStyle name="40% - Accent1 10 2 3" xfId="3510"/>
    <cellStyle name="40% - Accent1 10 2 3 2" xfId="10548"/>
    <cellStyle name="40% - Accent1 10 2 3 3" xfId="17585"/>
    <cellStyle name="40% - Accent1 10 2 4" xfId="4684"/>
    <cellStyle name="40% - Accent1 10 2 4 2" xfId="11721"/>
    <cellStyle name="40% - Accent1 10 2 4 3" xfId="18758"/>
    <cellStyle name="40% - Accent1 10 2 5" xfId="5857"/>
    <cellStyle name="40% - Accent1 10 2 5 2" xfId="12894"/>
    <cellStyle name="40% - Accent1 10 2 5 3" xfId="19931"/>
    <cellStyle name="40% - Accent1 10 2 6" xfId="7030"/>
    <cellStyle name="40% - Accent1 10 2 6 2" xfId="14067"/>
    <cellStyle name="40% - Accent1 10 2 6 3" xfId="21104"/>
    <cellStyle name="40% - Accent1 10 2 7" xfId="8203"/>
    <cellStyle name="40% - Accent1 10 2 8" xfId="15240"/>
    <cellStyle name="40% - Accent1 10 3" xfId="1761"/>
    <cellStyle name="40% - Accent1 10 3 2" xfId="8799"/>
    <cellStyle name="40% - Accent1 10 3 3" xfId="15836"/>
    <cellStyle name="40% - Accent1 10 4" xfId="2934"/>
    <cellStyle name="40% - Accent1 10 4 2" xfId="9972"/>
    <cellStyle name="40% - Accent1 10 4 3" xfId="17009"/>
    <cellStyle name="40% - Accent1 10 5" xfId="4108"/>
    <cellStyle name="40% - Accent1 10 5 2" xfId="11145"/>
    <cellStyle name="40% - Accent1 10 5 3" xfId="18182"/>
    <cellStyle name="40% - Accent1 10 6" xfId="5281"/>
    <cellStyle name="40% - Accent1 10 6 2" xfId="12318"/>
    <cellStyle name="40% - Accent1 10 6 3" xfId="19355"/>
    <cellStyle name="40% - Accent1 10 7" xfId="6454"/>
    <cellStyle name="40% - Accent1 10 7 2" xfId="13491"/>
    <cellStyle name="40% - Accent1 10 7 3" xfId="20528"/>
    <cellStyle name="40% - Accent1 10 8" xfId="7627"/>
    <cellStyle name="40% - Accent1 10 9" xfId="14664"/>
    <cellStyle name="40% - Accent1 11" xfId="802"/>
    <cellStyle name="40% - Accent1 11 2" xfId="1917"/>
    <cellStyle name="40% - Accent1 11 2 2" xfId="8955"/>
    <cellStyle name="40% - Accent1 11 2 3" xfId="15992"/>
    <cellStyle name="40% - Accent1 11 3" xfId="3090"/>
    <cellStyle name="40% - Accent1 11 3 2" xfId="10128"/>
    <cellStyle name="40% - Accent1 11 3 3" xfId="17165"/>
    <cellStyle name="40% - Accent1 11 4" xfId="4264"/>
    <cellStyle name="40% - Accent1 11 4 2" xfId="11301"/>
    <cellStyle name="40% - Accent1 11 4 3" xfId="18338"/>
    <cellStyle name="40% - Accent1 11 5" xfId="5437"/>
    <cellStyle name="40% - Accent1 11 5 2" xfId="12474"/>
    <cellStyle name="40% - Accent1 11 5 3" xfId="19511"/>
    <cellStyle name="40% - Accent1 11 6" xfId="6610"/>
    <cellStyle name="40% - Accent1 11 6 2" xfId="13647"/>
    <cellStyle name="40% - Accent1 11 6 3" xfId="20684"/>
    <cellStyle name="40% - Accent1 11 7" xfId="7783"/>
    <cellStyle name="40% - Accent1 11 8" xfId="14820"/>
    <cellStyle name="40% - Accent1 12" xfId="191"/>
    <cellStyle name="40% - Accent1 12 2" xfId="2464"/>
    <cellStyle name="40% - Accent1 12 2 2" xfId="9502"/>
    <cellStyle name="40% - Accent1 12 2 3" xfId="16539"/>
    <cellStyle name="40% - Accent1 12 3" xfId="3637"/>
    <cellStyle name="40% - Accent1 12 3 2" xfId="10675"/>
    <cellStyle name="40% - Accent1 12 3 3" xfId="17712"/>
    <cellStyle name="40% - Accent1 12 4" xfId="4811"/>
    <cellStyle name="40% - Accent1 12 4 2" xfId="11848"/>
    <cellStyle name="40% - Accent1 12 4 3" xfId="18885"/>
    <cellStyle name="40% - Accent1 12 5" xfId="5984"/>
    <cellStyle name="40% - Accent1 12 5 2" xfId="13021"/>
    <cellStyle name="40% - Accent1 12 5 3" xfId="20058"/>
    <cellStyle name="40% - Accent1 12 6" xfId="7157"/>
    <cellStyle name="40% - Accent1 12 6 2" xfId="14194"/>
    <cellStyle name="40% - Accent1 12 6 3" xfId="21231"/>
    <cellStyle name="40% - Accent1 12 7" xfId="8330"/>
    <cellStyle name="40% - Accent1 12 8" xfId="15367"/>
    <cellStyle name="40% - Accent1 13" xfId="1374"/>
    <cellStyle name="40% - Accent1 13 2" xfId="8340"/>
    <cellStyle name="40% - Accent1 13 3" xfId="15377"/>
    <cellStyle name="40% - Accent1 14" xfId="2474"/>
    <cellStyle name="40% - Accent1 14 2" xfId="9512"/>
    <cellStyle name="40% - Accent1 14 3" xfId="16549"/>
    <cellStyle name="40% - Accent1 15" xfId="3648"/>
    <cellStyle name="40% - Accent1 15 2" xfId="10685"/>
    <cellStyle name="40% - Accent1 15 3" xfId="17722"/>
    <cellStyle name="40% - Accent1 16" xfId="4821"/>
    <cellStyle name="40% - Accent1 16 2" xfId="11858"/>
    <cellStyle name="40% - Accent1 16 3" xfId="18895"/>
    <cellStyle name="40% - Accent1 17" xfId="5994"/>
    <cellStyle name="40% - Accent1 17 2" xfId="13031"/>
    <cellStyle name="40% - Accent1 17 3" xfId="20068"/>
    <cellStyle name="40% - Accent1 18" xfId="7167"/>
    <cellStyle name="40% - Accent1 19" xfId="14204"/>
    <cellStyle name="40% - Accent1 2" xfId="78"/>
    <cellStyle name="40% - Accent1 3" xfId="56"/>
    <cellStyle name="40% - Accent1 3 10" xfId="6040"/>
    <cellStyle name="40% - Accent1 3 10 2" xfId="13077"/>
    <cellStyle name="40% - Accent1 3 10 3" xfId="20114"/>
    <cellStyle name="40% - Accent1 3 11" xfId="7213"/>
    <cellStyle name="40% - Accent1 3 12" xfId="14250"/>
    <cellStyle name="40% - Accent1 3 2" xfId="323"/>
    <cellStyle name="40% - Accent1 3 2 10" xfId="7304"/>
    <cellStyle name="40% - Accent1 3 2 11" xfId="14341"/>
    <cellStyle name="40% - Accent1 3 2 2" xfId="456"/>
    <cellStyle name="40% - Accent1 3 2 2 2" xfId="1032"/>
    <cellStyle name="40% - Accent1 3 2 2 2 2" xfId="2147"/>
    <cellStyle name="40% - Accent1 3 2 2 2 2 2" xfId="9185"/>
    <cellStyle name="40% - Accent1 3 2 2 2 2 3" xfId="16222"/>
    <cellStyle name="40% - Accent1 3 2 2 2 3" xfId="3320"/>
    <cellStyle name="40% - Accent1 3 2 2 2 3 2" xfId="10358"/>
    <cellStyle name="40% - Accent1 3 2 2 2 3 3" xfId="17395"/>
    <cellStyle name="40% - Accent1 3 2 2 2 4" xfId="4494"/>
    <cellStyle name="40% - Accent1 3 2 2 2 4 2" xfId="11531"/>
    <cellStyle name="40% - Accent1 3 2 2 2 4 3" xfId="18568"/>
    <cellStyle name="40% - Accent1 3 2 2 2 5" xfId="5667"/>
    <cellStyle name="40% - Accent1 3 2 2 2 5 2" xfId="12704"/>
    <cellStyle name="40% - Accent1 3 2 2 2 5 3" xfId="19741"/>
    <cellStyle name="40% - Accent1 3 2 2 2 6" xfId="6840"/>
    <cellStyle name="40% - Accent1 3 2 2 2 6 2" xfId="13877"/>
    <cellStyle name="40% - Accent1 3 2 2 2 6 3" xfId="20914"/>
    <cellStyle name="40% - Accent1 3 2 2 2 7" xfId="8013"/>
    <cellStyle name="40% - Accent1 3 2 2 2 8" xfId="15050"/>
    <cellStyle name="40% - Accent1 3 2 2 3" xfId="1571"/>
    <cellStyle name="40% - Accent1 3 2 2 3 2" xfId="8609"/>
    <cellStyle name="40% - Accent1 3 2 2 3 3" xfId="15646"/>
    <cellStyle name="40% - Accent1 3 2 2 4" xfId="2744"/>
    <cellStyle name="40% - Accent1 3 2 2 4 2" xfId="9782"/>
    <cellStyle name="40% - Accent1 3 2 2 4 3" xfId="16819"/>
    <cellStyle name="40% - Accent1 3 2 2 5" xfId="3918"/>
    <cellStyle name="40% - Accent1 3 2 2 5 2" xfId="10955"/>
    <cellStyle name="40% - Accent1 3 2 2 5 3" xfId="17992"/>
    <cellStyle name="40% - Accent1 3 2 2 6" xfId="5091"/>
    <cellStyle name="40% - Accent1 3 2 2 6 2" xfId="12128"/>
    <cellStyle name="40% - Accent1 3 2 2 6 3" xfId="19165"/>
    <cellStyle name="40% - Accent1 3 2 2 7" xfId="6264"/>
    <cellStyle name="40% - Accent1 3 2 2 7 2" xfId="13301"/>
    <cellStyle name="40% - Accent1 3 2 2 7 3" xfId="20338"/>
    <cellStyle name="40% - Accent1 3 2 2 8" xfId="7437"/>
    <cellStyle name="40% - Accent1 3 2 2 9" xfId="14474"/>
    <cellStyle name="40% - Accent1 3 2 3" xfId="648"/>
    <cellStyle name="40% - Accent1 3 2 3 2" xfId="1224"/>
    <cellStyle name="40% - Accent1 3 2 3 2 2" xfId="2339"/>
    <cellStyle name="40% - Accent1 3 2 3 2 2 2" xfId="9377"/>
    <cellStyle name="40% - Accent1 3 2 3 2 2 3" xfId="16414"/>
    <cellStyle name="40% - Accent1 3 2 3 2 3" xfId="3512"/>
    <cellStyle name="40% - Accent1 3 2 3 2 3 2" xfId="10550"/>
    <cellStyle name="40% - Accent1 3 2 3 2 3 3" xfId="17587"/>
    <cellStyle name="40% - Accent1 3 2 3 2 4" xfId="4686"/>
    <cellStyle name="40% - Accent1 3 2 3 2 4 2" xfId="11723"/>
    <cellStyle name="40% - Accent1 3 2 3 2 4 3" xfId="18760"/>
    <cellStyle name="40% - Accent1 3 2 3 2 5" xfId="5859"/>
    <cellStyle name="40% - Accent1 3 2 3 2 5 2" xfId="12896"/>
    <cellStyle name="40% - Accent1 3 2 3 2 5 3" xfId="19933"/>
    <cellStyle name="40% - Accent1 3 2 3 2 6" xfId="7032"/>
    <cellStyle name="40% - Accent1 3 2 3 2 6 2" xfId="14069"/>
    <cellStyle name="40% - Accent1 3 2 3 2 6 3" xfId="21106"/>
    <cellStyle name="40% - Accent1 3 2 3 2 7" xfId="8205"/>
    <cellStyle name="40% - Accent1 3 2 3 2 8" xfId="15242"/>
    <cellStyle name="40% - Accent1 3 2 3 3" xfId="1763"/>
    <cellStyle name="40% - Accent1 3 2 3 3 2" xfId="8801"/>
    <cellStyle name="40% - Accent1 3 2 3 3 3" xfId="15838"/>
    <cellStyle name="40% - Accent1 3 2 3 4" xfId="2936"/>
    <cellStyle name="40% - Accent1 3 2 3 4 2" xfId="9974"/>
    <cellStyle name="40% - Accent1 3 2 3 4 3" xfId="17011"/>
    <cellStyle name="40% - Accent1 3 2 3 5" xfId="4110"/>
    <cellStyle name="40% - Accent1 3 2 3 5 2" xfId="11147"/>
    <cellStyle name="40% - Accent1 3 2 3 5 3" xfId="18184"/>
    <cellStyle name="40% - Accent1 3 2 3 6" xfId="5283"/>
    <cellStyle name="40% - Accent1 3 2 3 6 2" xfId="12320"/>
    <cellStyle name="40% - Accent1 3 2 3 6 3" xfId="19357"/>
    <cellStyle name="40% - Accent1 3 2 3 7" xfId="6456"/>
    <cellStyle name="40% - Accent1 3 2 3 7 2" xfId="13493"/>
    <cellStyle name="40% - Accent1 3 2 3 7 3" xfId="20530"/>
    <cellStyle name="40% - Accent1 3 2 3 8" xfId="7629"/>
    <cellStyle name="40% - Accent1 3 2 3 9" xfId="14666"/>
    <cellStyle name="40% - Accent1 3 2 4" xfId="899"/>
    <cellStyle name="40% - Accent1 3 2 4 2" xfId="2014"/>
    <cellStyle name="40% - Accent1 3 2 4 2 2" xfId="9052"/>
    <cellStyle name="40% - Accent1 3 2 4 2 3" xfId="16089"/>
    <cellStyle name="40% - Accent1 3 2 4 3" xfId="3187"/>
    <cellStyle name="40% - Accent1 3 2 4 3 2" xfId="10225"/>
    <cellStyle name="40% - Accent1 3 2 4 3 3" xfId="17262"/>
    <cellStyle name="40% - Accent1 3 2 4 4" xfId="4361"/>
    <cellStyle name="40% - Accent1 3 2 4 4 2" xfId="11398"/>
    <cellStyle name="40% - Accent1 3 2 4 4 3" xfId="18435"/>
    <cellStyle name="40% - Accent1 3 2 4 5" xfId="5534"/>
    <cellStyle name="40% - Accent1 3 2 4 5 2" xfId="12571"/>
    <cellStyle name="40% - Accent1 3 2 4 5 3" xfId="19608"/>
    <cellStyle name="40% - Accent1 3 2 4 6" xfId="6707"/>
    <cellStyle name="40% - Accent1 3 2 4 6 2" xfId="13744"/>
    <cellStyle name="40% - Accent1 3 2 4 6 3" xfId="20781"/>
    <cellStyle name="40% - Accent1 3 2 4 7" xfId="7880"/>
    <cellStyle name="40% - Accent1 3 2 4 8" xfId="14917"/>
    <cellStyle name="40% - Accent1 3 2 5" xfId="1438"/>
    <cellStyle name="40% - Accent1 3 2 5 2" xfId="8476"/>
    <cellStyle name="40% - Accent1 3 2 5 3" xfId="15513"/>
    <cellStyle name="40% - Accent1 3 2 6" xfId="2611"/>
    <cellStyle name="40% - Accent1 3 2 6 2" xfId="9649"/>
    <cellStyle name="40% - Accent1 3 2 6 3" xfId="16686"/>
    <cellStyle name="40% - Accent1 3 2 7" xfId="3785"/>
    <cellStyle name="40% - Accent1 3 2 7 2" xfId="10822"/>
    <cellStyle name="40% - Accent1 3 2 7 3" xfId="17859"/>
    <cellStyle name="40% - Accent1 3 2 8" xfId="4958"/>
    <cellStyle name="40% - Accent1 3 2 8 2" xfId="11995"/>
    <cellStyle name="40% - Accent1 3 2 8 3" xfId="19032"/>
    <cellStyle name="40% - Accent1 3 2 9" xfId="6131"/>
    <cellStyle name="40% - Accent1 3 2 9 2" xfId="13168"/>
    <cellStyle name="40% - Accent1 3 2 9 3" xfId="20205"/>
    <cellStyle name="40% - Accent1 3 3" xfId="455"/>
    <cellStyle name="40% - Accent1 3 3 2" xfId="1031"/>
    <cellStyle name="40% - Accent1 3 3 2 2" xfId="2146"/>
    <cellStyle name="40% - Accent1 3 3 2 2 2" xfId="9184"/>
    <cellStyle name="40% - Accent1 3 3 2 2 3" xfId="16221"/>
    <cellStyle name="40% - Accent1 3 3 2 3" xfId="3319"/>
    <cellStyle name="40% - Accent1 3 3 2 3 2" xfId="10357"/>
    <cellStyle name="40% - Accent1 3 3 2 3 3" xfId="17394"/>
    <cellStyle name="40% - Accent1 3 3 2 4" xfId="4493"/>
    <cellStyle name="40% - Accent1 3 3 2 4 2" xfId="11530"/>
    <cellStyle name="40% - Accent1 3 3 2 4 3" xfId="18567"/>
    <cellStyle name="40% - Accent1 3 3 2 5" xfId="5666"/>
    <cellStyle name="40% - Accent1 3 3 2 5 2" xfId="12703"/>
    <cellStyle name="40% - Accent1 3 3 2 5 3" xfId="19740"/>
    <cellStyle name="40% - Accent1 3 3 2 6" xfId="6839"/>
    <cellStyle name="40% - Accent1 3 3 2 6 2" xfId="13876"/>
    <cellStyle name="40% - Accent1 3 3 2 6 3" xfId="20913"/>
    <cellStyle name="40% - Accent1 3 3 2 7" xfId="8012"/>
    <cellStyle name="40% - Accent1 3 3 2 8" xfId="15049"/>
    <cellStyle name="40% - Accent1 3 3 3" xfId="1570"/>
    <cellStyle name="40% - Accent1 3 3 3 2" xfId="8608"/>
    <cellStyle name="40% - Accent1 3 3 3 3" xfId="15645"/>
    <cellStyle name="40% - Accent1 3 3 4" xfId="2743"/>
    <cellStyle name="40% - Accent1 3 3 4 2" xfId="9781"/>
    <cellStyle name="40% - Accent1 3 3 4 3" xfId="16818"/>
    <cellStyle name="40% - Accent1 3 3 5" xfId="3917"/>
    <cellStyle name="40% - Accent1 3 3 5 2" xfId="10954"/>
    <cellStyle name="40% - Accent1 3 3 5 3" xfId="17991"/>
    <cellStyle name="40% - Accent1 3 3 6" xfId="5090"/>
    <cellStyle name="40% - Accent1 3 3 6 2" xfId="12127"/>
    <cellStyle name="40% - Accent1 3 3 6 3" xfId="19164"/>
    <cellStyle name="40% - Accent1 3 3 7" xfId="6263"/>
    <cellStyle name="40% - Accent1 3 3 7 2" xfId="13300"/>
    <cellStyle name="40% - Accent1 3 3 7 3" xfId="20337"/>
    <cellStyle name="40% - Accent1 3 3 8" xfId="7436"/>
    <cellStyle name="40% - Accent1 3 3 9" xfId="14473"/>
    <cellStyle name="40% - Accent1 3 4" xfId="647"/>
    <cellStyle name="40% - Accent1 3 4 2" xfId="1223"/>
    <cellStyle name="40% - Accent1 3 4 2 2" xfId="2338"/>
    <cellStyle name="40% - Accent1 3 4 2 2 2" xfId="9376"/>
    <cellStyle name="40% - Accent1 3 4 2 2 3" xfId="16413"/>
    <cellStyle name="40% - Accent1 3 4 2 3" xfId="3511"/>
    <cellStyle name="40% - Accent1 3 4 2 3 2" xfId="10549"/>
    <cellStyle name="40% - Accent1 3 4 2 3 3" xfId="17586"/>
    <cellStyle name="40% - Accent1 3 4 2 4" xfId="4685"/>
    <cellStyle name="40% - Accent1 3 4 2 4 2" xfId="11722"/>
    <cellStyle name="40% - Accent1 3 4 2 4 3" xfId="18759"/>
    <cellStyle name="40% - Accent1 3 4 2 5" xfId="5858"/>
    <cellStyle name="40% - Accent1 3 4 2 5 2" xfId="12895"/>
    <cellStyle name="40% - Accent1 3 4 2 5 3" xfId="19932"/>
    <cellStyle name="40% - Accent1 3 4 2 6" xfId="7031"/>
    <cellStyle name="40% - Accent1 3 4 2 6 2" xfId="14068"/>
    <cellStyle name="40% - Accent1 3 4 2 6 3" xfId="21105"/>
    <cellStyle name="40% - Accent1 3 4 2 7" xfId="8204"/>
    <cellStyle name="40% - Accent1 3 4 2 8" xfId="15241"/>
    <cellStyle name="40% - Accent1 3 4 3" xfId="1762"/>
    <cellStyle name="40% - Accent1 3 4 3 2" xfId="8800"/>
    <cellStyle name="40% - Accent1 3 4 3 3" xfId="15837"/>
    <cellStyle name="40% - Accent1 3 4 4" xfId="2935"/>
    <cellStyle name="40% - Accent1 3 4 4 2" xfId="9973"/>
    <cellStyle name="40% - Accent1 3 4 4 3" xfId="17010"/>
    <cellStyle name="40% - Accent1 3 4 5" xfId="4109"/>
    <cellStyle name="40% - Accent1 3 4 5 2" xfId="11146"/>
    <cellStyle name="40% - Accent1 3 4 5 3" xfId="18183"/>
    <cellStyle name="40% - Accent1 3 4 6" xfId="5282"/>
    <cellStyle name="40% - Accent1 3 4 6 2" xfId="12319"/>
    <cellStyle name="40% - Accent1 3 4 6 3" xfId="19356"/>
    <cellStyle name="40% - Accent1 3 4 7" xfId="6455"/>
    <cellStyle name="40% - Accent1 3 4 7 2" xfId="13492"/>
    <cellStyle name="40% - Accent1 3 4 7 3" xfId="20529"/>
    <cellStyle name="40% - Accent1 3 4 8" xfId="7628"/>
    <cellStyle name="40% - Accent1 3 4 9" xfId="14665"/>
    <cellStyle name="40% - Accent1 3 5" xfId="803"/>
    <cellStyle name="40% - Accent1 3 5 2" xfId="1918"/>
    <cellStyle name="40% - Accent1 3 5 2 2" xfId="8956"/>
    <cellStyle name="40% - Accent1 3 5 2 3" xfId="15993"/>
    <cellStyle name="40% - Accent1 3 5 3" xfId="3091"/>
    <cellStyle name="40% - Accent1 3 5 3 2" xfId="10129"/>
    <cellStyle name="40% - Accent1 3 5 3 3" xfId="17166"/>
    <cellStyle name="40% - Accent1 3 5 4" xfId="4265"/>
    <cellStyle name="40% - Accent1 3 5 4 2" xfId="11302"/>
    <cellStyle name="40% - Accent1 3 5 4 3" xfId="18339"/>
    <cellStyle name="40% - Accent1 3 5 5" xfId="5438"/>
    <cellStyle name="40% - Accent1 3 5 5 2" xfId="12475"/>
    <cellStyle name="40% - Accent1 3 5 5 3" xfId="19512"/>
    <cellStyle name="40% - Accent1 3 5 6" xfId="6611"/>
    <cellStyle name="40% - Accent1 3 5 6 2" xfId="13648"/>
    <cellStyle name="40% - Accent1 3 5 6 3" xfId="20685"/>
    <cellStyle name="40% - Accent1 3 5 7" xfId="7784"/>
    <cellStyle name="40% - Accent1 3 5 8" xfId="14821"/>
    <cellStyle name="40% - Accent1 3 6" xfId="232"/>
    <cellStyle name="40% - Accent1 3 6 2" xfId="8386"/>
    <cellStyle name="40% - Accent1 3 6 3" xfId="15423"/>
    <cellStyle name="40% - Accent1 3 7" xfId="2520"/>
    <cellStyle name="40% - Accent1 3 7 2" xfId="9558"/>
    <cellStyle name="40% - Accent1 3 7 3" xfId="16595"/>
    <cellStyle name="40% - Accent1 3 8" xfId="3694"/>
    <cellStyle name="40% - Accent1 3 8 2" xfId="10731"/>
    <cellStyle name="40% - Accent1 3 8 3" xfId="17768"/>
    <cellStyle name="40% - Accent1 3 9" xfId="4867"/>
    <cellStyle name="40% - Accent1 3 9 2" xfId="11904"/>
    <cellStyle name="40% - Accent1 3 9 3" xfId="18941"/>
    <cellStyle name="40% - Accent1 4" xfId="117"/>
    <cellStyle name="40% - Accent1 4 10" xfId="6041"/>
    <cellStyle name="40% - Accent1 4 10 2" xfId="13078"/>
    <cellStyle name="40% - Accent1 4 10 3" xfId="20115"/>
    <cellStyle name="40% - Accent1 4 11" xfId="7214"/>
    <cellStyle name="40% - Accent1 4 12" xfId="14251"/>
    <cellStyle name="40% - Accent1 4 2" xfId="324"/>
    <cellStyle name="40% - Accent1 4 2 10" xfId="7305"/>
    <cellStyle name="40% - Accent1 4 2 11" xfId="14342"/>
    <cellStyle name="40% - Accent1 4 2 2" xfId="458"/>
    <cellStyle name="40% - Accent1 4 2 2 2" xfId="1034"/>
    <cellStyle name="40% - Accent1 4 2 2 2 2" xfId="2149"/>
    <cellStyle name="40% - Accent1 4 2 2 2 2 2" xfId="9187"/>
    <cellStyle name="40% - Accent1 4 2 2 2 2 3" xfId="16224"/>
    <cellStyle name="40% - Accent1 4 2 2 2 3" xfId="3322"/>
    <cellStyle name="40% - Accent1 4 2 2 2 3 2" xfId="10360"/>
    <cellStyle name="40% - Accent1 4 2 2 2 3 3" xfId="17397"/>
    <cellStyle name="40% - Accent1 4 2 2 2 4" xfId="4496"/>
    <cellStyle name="40% - Accent1 4 2 2 2 4 2" xfId="11533"/>
    <cellStyle name="40% - Accent1 4 2 2 2 4 3" xfId="18570"/>
    <cellStyle name="40% - Accent1 4 2 2 2 5" xfId="5669"/>
    <cellStyle name="40% - Accent1 4 2 2 2 5 2" xfId="12706"/>
    <cellStyle name="40% - Accent1 4 2 2 2 5 3" xfId="19743"/>
    <cellStyle name="40% - Accent1 4 2 2 2 6" xfId="6842"/>
    <cellStyle name="40% - Accent1 4 2 2 2 6 2" xfId="13879"/>
    <cellStyle name="40% - Accent1 4 2 2 2 6 3" xfId="20916"/>
    <cellStyle name="40% - Accent1 4 2 2 2 7" xfId="8015"/>
    <cellStyle name="40% - Accent1 4 2 2 2 8" xfId="15052"/>
    <cellStyle name="40% - Accent1 4 2 2 3" xfId="1573"/>
    <cellStyle name="40% - Accent1 4 2 2 3 2" xfId="8611"/>
    <cellStyle name="40% - Accent1 4 2 2 3 3" xfId="15648"/>
    <cellStyle name="40% - Accent1 4 2 2 4" xfId="2746"/>
    <cellStyle name="40% - Accent1 4 2 2 4 2" xfId="9784"/>
    <cellStyle name="40% - Accent1 4 2 2 4 3" xfId="16821"/>
    <cellStyle name="40% - Accent1 4 2 2 5" xfId="3920"/>
    <cellStyle name="40% - Accent1 4 2 2 5 2" xfId="10957"/>
    <cellStyle name="40% - Accent1 4 2 2 5 3" xfId="17994"/>
    <cellStyle name="40% - Accent1 4 2 2 6" xfId="5093"/>
    <cellStyle name="40% - Accent1 4 2 2 6 2" xfId="12130"/>
    <cellStyle name="40% - Accent1 4 2 2 6 3" xfId="19167"/>
    <cellStyle name="40% - Accent1 4 2 2 7" xfId="6266"/>
    <cellStyle name="40% - Accent1 4 2 2 7 2" xfId="13303"/>
    <cellStyle name="40% - Accent1 4 2 2 7 3" xfId="20340"/>
    <cellStyle name="40% - Accent1 4 2 2 8" xfId="7439"/>
    <cellStyle name="40% - Accent1 4 2 2 9" xfId="14476"/>
    <cellStyle name="40% - Accent1 4 2 3" xfId="650"/>
    <cellStyle name="40% - Accent1 4 2 3 2" xfId="1226"/>
    <cellStyle name="40% - Accent1 4 2 3 2 2" xfId="2341"/>
    <cellStyle name="40% - Accent1 4 2 3 2 2 2" xfId="9379"/>
    <cellStyle name="40% - Accent1 4 2 3 2 2 3" xfId="16416"/>
    <cellStyle name="40% - Accent1 4 2 3 2 3" xfId="3514"/>
    <cellStyle name="40% - Accent1 4 2 3 2 3 2" xfId="10552"/>
    <cellStyle name="40% - Accent1 4 2 3 2 3 3" xfId="17589"/>
    <cellStyle name="40% - Accent1 4 2 3 2 4" xfId="4688"/>
    <cellStyle name="40% - Accent1 4 2 3 2 4 2" xfId="11725"/>
    <cellStyle name="40% - Accent1 4 2 3 2 4 3" xfId="18762"/>
    <cellStyle name="40% - Accent1 4 2 3 2 5" xfId="5861"/>
    <cellStyle name="40% - Accent1 4 2 3 2 5 2" xfId="12898"/>
    <cellStyle name="40% - Accent1 4 2 3 2 5 3" xfId="19935"/>
    <cellStyle name="40% - Accent1 4 2 3 2 6" xfId="7034"/>
    <cellStyle name="40% - Accent1 4 2 3 2 6 2" xfId="14071"/>
    <cellStyle name="40% - Accent1 4 2 3 2 6 3" xfId="21108"/>
    <cellStyle name="40% - Accent1 4 2 3 2 7" xfId="8207"/>
    <cellStyle name="40% - Accent1 4 2 3 2 8" xfId="15244"/>
    <cellStyle name="40% - Accent1 4 2 3 3" xfId="1765"/>
    <cellStyle name="40% - Accent1 4 2 3 3 2" xfId="8803"/>
    <cellStyle name="40% - Accent1 4 2 3 3 3" xfId="15840"/>
    <cellStyle name="40% - Accent1 4 2 3 4" xfId="2938"/>
    <cellStyle name="40% - Accent1 4 2 3 4 2" xfId="9976"/>
    <cellStyle name="40% - Accent1 4 2 3 4 3" xfId="17013"/>
    <cellStyle name="40% - Accent1 4 2 3 5" xfId="4112"/>
    <cellStyle name="40% - Accent1 4 2 3 5 2" xfId="11149"/>
    <cellStyle name="40% - Accent1 4 2 3 5 3" xfId="18186"/>
    <cellStyle name="40% - Accent1 4 2 3 6" xfId="5285"/>
    <cellStyle name="40% - Accent1 4 2 3 6 2" xfId="12322"/>
    <cellStyle name="40% - Accent1 4 2 3 6 3" xfId="19359"/>
    <cellStyle name="40% - Accent1 4 2 3 7" xfId="6458"/>
    <cellStyle name="40% - Accent1 4 2 3 7 2" xfId="13495"/>
    <cellStyle name="40% - Accent1 4 2 3 7 3" xfId="20532"/>
    <cellStyle name="40% - Accent1 4 2 3 8" xfId="7631"/>
    <cellStyle name="40% - Accent1 4 2 3 9" xfId="14668"/>
    <cellStyle name="40% - Accent1 4 2 4" xfId="900"/>
    <cellStyle name="40% - Accent1 4 2 4 2" xfId="2015"/>
    <cellStyle name="40% - Accent1 4 2 4 2 2" xfId="9053"/>
    <cellStyle name="40% - Accent1 4 2 4 2 3" xfId="16090"/>
    <cellStyle name="40% - Accent1 4 2 4 3" xfId="3188"/>
    <cellStyle name="40% - Accent1 4 2 4 3 2" xfId="10226"/>
    <cellStyle name="40% - Accent1 4 2 4 3 3" xfId="17263"/>
    <cellStyle name="40% - Accent1 4 2 4 4" xfId="4362"/>
    <cellStyle name="40% - Accent1 4 2 4 4 2" xfId="11399"/>
    <cellStyle name="40% - Accent1 4 2 4 4 3" xfId="18436"/>
    <cellStyle name="40% - Accent1 4 2 4 5" xfId="5535"/>
    <cellStyle name="40% - Accent1 4 2 4 5 2" xfId="12572"/>
    <cellStyle name="40% - Accent1 4 2 4 5 3" xfId="19609"/>
    <cellStyle name="40% - Accent1 4 2 4 6" xfId="6708"/>
    <cellStyle name="40% - Accent1 4 2 4 6 2" xfId="13745"/>
    <cellStyle name="40% - Accent1 4 2 4 6 3" xfId="20782"/>
    <cellStyle name="40% - Accent1 4 2 4 7" xfId="7881"/>
    <cellStyle name="40% - Accent1 4 2 4 8" xfId="14918"/>
    <cellStyle name="40% - Accent1 4 2 5" xfId="1439"/>
    <cellStyle name="40% - Accent1 4 2 5 2" xfId="8477"/>
    <cellStyle name="40% - Accent1 4 2 5 3" xfId="15514"/>
    <cellStyle name="40% - Accent1 4 2 6" xfId="2612"/>
    <cellStyle name="40% - Accent1 4 2 6 2" xfId="9650"/>
    <cellStyle name="40% - Accent1 4 2 6 3" xfId="16687"/>
    <cellStyle name="40% - Accent1 4 2 7" xfId="3786"/>
    <cellStyle name="40% - Accent1 4 2 7 2" xfId="10823"/>
    <cellStyle name="40% - Accent1 4 2 7 3" xfId="17860"/>
    <cellStyle name="40% - Accent1 4 2 8" xfId="4959"/>
    <cellStyle name="40% - Accent1 4 2 8 2" xfId="11996"/>
    <cellStyle name="40% - Accent1 4 2 8 3" xfId="19033"/>
    <cellStyle name="40% - Accent1 4 2 9" xfId="6132"/>
    <cellStyle name="40% - Accent1 4 2 9 2" xfId="13169"/>
    <cellStyle name="40% - Accent1 4 2 9 3" xfId="20206"/>
    <cellStyle name="40% - Accent1 4 3" xfId="457"/>
    <cellStyle name="40% - Accent1 4 3 2" xfId="1033"/>
    <cellStyle name="40% - Accent1 4 3 2 2" xfId="2148"/>
    <cellStyle name="40% - Accent1 4 3 2 2 2" xfId="9186"/>
    <cellStyle name="40% - Accent1 4 3 2 2 3" xfId="16223"/>
    <cellStyle name="40% - Accent1 4 3 2 3" xfId="3321"/>
    <cellStyle name="40% - Accent1 4 3 2 3 2" xfId="10359"/>
    <cellStyle name="40% - Accent1 4 3 2 3 3" xfId="17396"/>
    <cellStyle name="40% - Accent1 4 3 2 4" xfId="4495"/>
    <cellStyle name="40% - Accent1 4 3 2 4 2" xfId="11532"/>
    <cellStyle name="40% - Accent1 4 3 2 4 3" xfId="18569"/>
    <cellStyle name="40% - Accent1 4 3 2 5" xfId="5668"/>
    <cellStyle name="40% - Accent1 4 3 2 5 2" xfId="12705"/>
    <cellStyle name="40% - Accent1 4 3 2 5 3" xfId="19742"/>
    <cellStyle name="40% - Accent1 4 3 2 6" xfId="6841"/>
    <cellStyle name="40% - Accent1 4 3 2 6 2" xfId="13878"/>
    <cellStyle name="40% - Accent1 4 3 2 6 3" xfId="20915"/>
    <cellStyle name="40% - Accent1 4 3 2 7" xfId="8014"/>
    <cellStyle name="40% - Accent1 4 3 2 8" xfId="15051"/>
    <cellStyle name="40% - Accent1 4 3 3" xfId="1572"/>
    <cellStyle name="40% - Accent1 4 3 3 2" xfId="8610"/>
    <cellStyle name="40% - Accent1 4 3 3 3" xfId="15647"/>
    <cellStyle name="40% - Accent1 4 3 4" xfId="2745"/>
    <cellStyle name="40% - Accent1 4 3 4 2" xfId="9783"/>
    <cellStyle name="40% - Accent1 4 3 4 3" xfId="16820"/>
    <cellStyle name="40% - Accent1 4 3 5" xfId="3919"/>
    <cellStyle name="40% - Accent1 4 3 5 2" xfId="10956"/>
    <cellStyle name="40% - Accent1 4 3 5 3" xfId="17993"/>
    <cellStyle name="40% - Accent1 4 3 6" xfId="5092"/>
    <cellStyle name="40% - Accent1 4 3 6 2" xfId="12129"/>
    <cellStyle name="40% - Accent1 4 3 6 3" xfId="19166"/>
    <cellStyle name="40% - Accent1 4 3 7" xfId="6265"/>
    <cellStyle name="40% - Accent1 4 3 7 2" xfId="13302"/>
    <cellStyle name="40% - Accent1 4 3 7 3" xfId="20339"/>
    <cellStyle name="40% - Accent1 4 3 8" xfId="7438"/>
    <cellStyle name="40% - Accent1 4 3 9" xfId="14475"/>
    <cellStyle name="40% - Accent1 4 4" xfId="649"/>
    <cellStyle name="40% - Accent1 4 4 2" xfId="1225"/>
    <cellStyle name="40% - Accent1 4 4 2 2" xfId="2340"/>
    <cellStyle name="40% - Accent1 4 4 2 2 2" xfId="9378"/>
    <cellStyle name="40% - Accent1 4 4 2 2 3" xfId="16415"/>
    <cellStyle name="40% - Accent1 4 4 2 3" xfId="3513"/>
    <cellStyle name="40% - Accent1 4 4 2 3 2" xfId="10551"/>
    <cellStyle name="40% - Accent1 4 4 2 3 3" xfId="17588"/>
    <cellStyle name="40% - Accent1 4 4 2 4" xfId="4687"/>
    <cellStyle name="40% - Accent1 4 4 2 4 2" xfId="11724"/>
    <cellStyle name="40% - Accent1 4 4 2 4 3" xfId="18761"/>
    <cellStyle name="40% - Accent1 4 4 2 5" xfId="5860"/>
    <cellStyle name="40% - Accent1 4 4 2 5 2" xfId="12897"/>
    <cellStyle name="40% - Accent1 4 4 2 5 3" xfId="19934"/>
    <cellStyle name="40% - Accent1 4 4 2 6" xfId="7033"/>
    <cellStyle name="40% - Accent1 4 4 2 6 2" xfId="14070"/>
    <cellStyle name="40% - Accent1 4 4 2 6 3" xfId="21107"/>
    <cellStyle name="40% - Accent1 4 4 2 7" xfId="8206"/>
    <cellStyle name="40% - Accent1 4 4 2 8" xfId="15243"/>
    <cellStyle name="40% - Accent1 4 4 3" xfId="1764"/>
    <cellStyle name="40% - Accent1 4 4 3 2" xfId="8802"/>
    <cellStyle name="40% - Accent1 4 4 3 3" xfId="15839"/>
    <cellStyle name="40% - Accent1 4 4 4" xfId="2937"/>
    <cellStyle name="40% - Accent1 4 4 4 2" xfId="9975"/>
    <cellStyle name="40% - Accent1 4 4 4 3" xfId="17012"/>
    <cellStyle name="40% - Accent1 4 4 5" xfId="4111"/>
    <cellStyle name="40% - Accent1 4 4 5 2" xfId="11148"/>
    <cellStyle name="40% - Accent1 4 4 5 3" xfId="18185"/>
    <cellStyle name="40% - Accent1 4 4 6" xfId="5284"/>
    <cellStyle name="40% - Accent1 4 4 6 2" xfId="12321"/>
    <cellStyle name="40% - Accent1 4 4 6 3" xfId="19358"/>
    <cellStyle name="40% - Accent1 4 4 7" xfId="6457"/>
    <cellStyle name="40% - Accent1 4 4 7 2" xfId="13494"/>
    <cellStyle name="40% - Accent1 4 4 7 3" xfId="20531"/>
    <cellStyle name="40% - Accent1 4 4 8" xfId="7630"/>
    <cellStyle name="40% - Accent1 4 4 9" xfId="14667"/>
    <cellStyle name="40% - Accent1 4 5" xfId="804"/>
    <cellStyle name="40% - Accent1 4 5 2" xfId="1919"/>
    <cellStyle name="40% - Accent1 4 5 2 2" xfId="8957"/>
    <cellStyle name="40% - Accent1 4 5 2 3" xfId="15994"/>
    <cellStyle name="40% - Accent1 4 5 3" xfId="3092"/>
    <cellStyle name="40% - Accent1 4 5 3 2" xfId="10130"/>
    <cellStyle name="40% - Accent1 4 5 3 3" xfId="17167"/>
    <cellStyle name="40% - Accent1 4 5 4" xfId="4266"/>
    <cellStyle name="40% - Accent1 4 5 4 2" xfId="11303"/>
    <cellStyle name="40% - Accent1 4 5 4 3" xfId="18340"/>
    <cellStyle name="40% - Accent1 4 5 5" xfId="5439"/>
    <cellStyle name="40% - Accent1 4 5 5 2" xfId="12476"/>
    <cellStyle name="40% - Accent1 4 5 5 3" xfId="19513"/>
    <cellStyle name="40% - Accent1 4 5 6" xfId="6612"/>
    <cellStyle name="40% - Accent1 4 5 6 2" xfId="13649"/>
    <cellStyle name="40% - Accent1 4 5 6 3" xfId="20686"/>
    <cellStyle name="40% - Accent1 4 5 7" xfId="7785"/>
    <cellStyle name="40% - Accent1 4 5 8" xfId="14822"/>
    <cellStyle name="40% - Accent1 4 6" xfId="233"/>
    <cellStyle name="40% - Accent1 4 6 2" xfId="8387"/>
    <cellStyle name="40% - Accent1 4 6 3" xfId="15424"/>
    <cellStyle name="40% - Accent1 4 7" xfId="2521"/>
    <cellStyle name="40% - Accent1 4 7 2" xfId="9559"/>
    <cellStyle name="40% - Accent1 4 7 3" xfId="16596"/>
    <cellStyle name="40% - Accent1 4 8" xfId="3695"/>
    <cellStyle name="40% - Accent1 4 8 2" xfId="10732"/>
    <cellStyle name="40% - Accent1 4 8 3" xfId="17769"/>
    <cellStyle name="40% - Accent1 4 9" xfId="4868"/>
    <cellStyle name="40% - Accent1 4 9 2" xfId="11905"/>
    <cellStyle name="40% - Accent1 4 9 3" xfId="18942"/>
    <cellStyle name="40% - Accent1 5" xfId="133"/>
    <cellStyle name="40% - Accent1 5 10" xfId="6042"/>
    <cellStyle name="40% - Accent1 5 10 2" xfId="13079"/>
    <cellStyle name="40% - Accent1 5 10 3" xfId="20116"/>
    <cellStyle name="40% - Accent1 5 11" xfId="7215"/>
    <cellStyle name="40% - Accent1 5 12" xfId="14252"/>
    <cellStyle name="40% - Accent1 5 2" xfId="325"/>
    <cellStyle name="40% - Accent1 5 2 10" xfId="7306"/>
    <cellStyle name="40% - Accent1 5 2 11" xfId="14343"/>
    <cellStyle name="40% - Accent1 5 2 2" xfId="460"/>
    <cellStyle name="40% - Accent1 5 2 2 2" xfId="1036"/>
    <cellStyle name="40% - Accent1 5 2 2 2 2" xfId="2151"/>
    <cellStyle name="40% - Accent1 5 2 2 2 2 2" xfId="9189"/>
    <cellStyle name="40% - Accent1 5 2 2 2 2 3" xfId="16226"/>
    <cellStyle name="40% - Accent1 5 2 2 2 3" xfId="3324"/>
    <cellStyle name="40% - Accent1 5 2 2 2 3 2" xfId="10362"/>
    <cellStyle name="40% - Accent1 5 2 2 2 3 3" xfId="17399"/>
    <cellStyle name="40% - Accent1 5 2 2 2 4" xfId="4498"/>
    <cellStyle name="40% - Accent1 5 2 2 2 4 2" xfId="11535"/>
    <cellStyle name="40% - Accent1 5 2 2 2 4 3" xfId="18572"/>
    <cellStyle name="40% - Accent1 5 2 2 2 5" xfId="5671"/>
    <cellStyle name="40% - Accent1 5 2 2 2 5 2" xfId="12708"/>
    <cellStyle name="40% - Accent1 5 2 2 2 5 3" xfId="19745"/>
    <cellStyle name="40% - Accent1 5 2 2 2 6" xfId="6844"/>
    <cellStyle name="40% - Accent1 5 2 2 2 6 2" xfId="13881"/>
    <cellStyle name="40% - Accent1 5 2 2 2 6 3" xfId="20918"/>
    <cellStyle name="40% - Accent1 5 2 2 2 7" xfId="8017"/>
    <cellStyle name="40% - Accent1 5 2 2 2 8" xfId="15054"/>
    <cellStyle name="40% - Accent1 5 2 2 3" xfId="1575"/>
    <cellStyle name="40% - Accent1 5 2 2 3 2" xfId="8613"/>
    <cellStyle name="40% - Accent1 5 2 2 3 3" xfId="15650"/>
    <cellStyle name="40% - Accent1 5 2 2 4" xfId="2748"/>
    <cellStyle name="40% - Accent1 5 2 2 4 2" xfId="9786"/>
    <cellStyle name="40% - Accent1 5 2 2 4 3" xfId="16823"/>
    <cellStyle name="40% - Accent1 5 2 2 5" xfId="3922"/>
    <cellStyle name="40% - Accent1 5 2 2 5 2" xfId="10959"/>
    <cellStyle name="40% - Accent1 5 2 2 5 3" xfId="17996"/>
    <cellStyle name="40% - Accent1 5 2 2 6" xfId="5095"/>
    <cellStyle name="40% - Accent1 5 2 2 6 2" xfId="12132"/>
    <cellStyle name="40% - Accent1 5 2 2 6 3" xfId="19169"/>
    <cellStyle name="40% - Accent1 5 2 2 7" xfId="6268"/>
    <cellStyle name="40% - Accent1 5 2 2 7 2" xfId="13305"/>
    <cellStyle name="40% - Accent1 5 2 2 7 3" xfId="20342"/>
    <cellStyle name="40% - Accent1 5 2 2 8" xfId="7441"/>
    <cellStyle name="40% - Accent1 5 2 2 9" xfId="14478"/>
    <cellStyle name="40% - Accent1 5 2 3" xfId="652"/>
    <cellStyle name="40% - Accent1 5 2 3 2" xfId="1228"/>
    <cellStyle name="40% - Accent1 5 2 3 2 2" xfId="2343"/>
    <cellStyle name="40% - Accent1 5 2 3 2 2 2" xfId="9381"/>
    <cellStyle name="40% - Accent1 5 2 3 2 2 3" xfId="16418"/>
    <cellStyle name="40% - Accent1 5 2 3 2 3" xfId="3516"/>
    <cellStyle name="40% - Accent1 5 2 3 2 3 2" xfId="10554"/>
    <cellStyle name="40% - Accent1 5 2 3 2 3 3" xfId="17591"/>
    <cellStyle name="40% - Accent1 5 2 3 2 4" xfId="4690"/>
    <cellStyle name="40% - Accent1 5 2 3 2 4 2" xfId="11727"/>
    <cellStyle name="40% - Accent1 5 2 3 2 4 3" xfId="18764"/>
    <cellStyle name="40% - Accent1 5 2 3 2 5" xfId="5863"/>
    <cellStyle name="40% - Accent1 5 2 3 2 5 2" xfId="12900"/>
    <cellStyle name="40% - Accent1 5 2 3 2 5 3" xfId="19937"/>
    <cellStyle name="40% - Accent1 5 2 3 2 6" xfId="7036"/>
    <cellStyle name="40% - Accent1 5 2 3 2 6 2" xfId="14073"/>
    <cellStyle name="40% - Accent1 5 2 3 2 6 3" xfId="21110"/>
    <cellStyle name="40% - Accent1 5 2 3 2 7" xfId="8209"/>
    <cellStyle name="40% - Accent1 5 2 3 2 8" xfId="15246"/>
    <cellStyle name="40% - Accent1 5 2 3 3" xfId="1767"/>
    <cellStyle name="40% - Accent1 5 2 3 3 2" xfId="8805"/>
    <cellStyle name="40% - Accent1 5 2 3 3 3" xfId="15842"/>
    <cellStyle name="40% - Accent1 5 2 3 4" xfId="2940"/>
    <cellStyle name="40% - Accent1 5 2 3 4 2" xfId="9978"/>
    <cellStyle name="40% - Accent1 5 2 3 4 3" xfId="17015"/>
    <cellStyle name="40% - Accent1 5 2 3 5" xfId="4114"/>
    <cellStyle name="40% - Accent1 5 2 3 5 2" xfId="11151"/>
    <cellStyle name="40% - Accent1 5 2 3 5 3" xfId="18188"/>
    <cellStyle name="40% - Accent1 5 2 3 6" xfId="5287"/>
    <cellStyle name="40% - Accent1 5 2 3 6 2" xfId="12324"/>
    <cellStyle name="40% - Accent1 5 2 3 6 3" xfId="19361"/>
    <cellStyle name="40% - Accent1 5 2 3 7" xfId="6460"/>
    <cellStyle name="40% - Accent1 5 2 3 7 2" xfId="13497"/>
    <cellStyle name="40% - Accent1 5 2 3 7 3" xfId="20534"/>
    <cellStyle name="40% - Accent1 5 2 3 8" xfId="7633"/>
    <cellStyle name="40% - Accent1 5 2 3 9" xfId="14670"/>
    <cellStyle name="40% - Accent1 5 2 4" xfId="901"/>
    <cellStyle name="40% - Accent1 5 2 4 2" xfId="2016"/>
    <cellStyle name="40% - Accent1 5 2 4 2 2" xfId="9054"/>
    <cellStyle name="40% - Accent1 5 2 4 2 3" xfId="16091"/>
    <cellStyle name="40% - Accent1 5 2 4 3" xfId="3189"/>
    <cellStyle name="40% - Accent1 5 2 4 3 2" xfId="10227"/>
    <cellStyle name="40% - Accent1 5 2 4 3 3" xfId="17264"/>
    <cellStyle name="40% - Accent1 5 2 4 4" xfId="4363"/>
    <cellStyle name="40% - Accent1 5 2 4 4 2" xfId="11400"/>
    <cellStyle name="40% - Accent1 5 2 4 4 3" xfId="18437"/>
    <cellStyle name="40% - Accent1 5 2 4 5" xfId="5536"/>
    <cellStyle name="40% - Accent1 5 2 4 5 2" xfId="12573"/>
    <cellStyle name="40% - Accent1 5 2 4 5 3" xfId="19610"/>
    <cellStyle name="40% - Accent1 5 2 4 6" xfId="6709"/>
    <cellStyle name="40% - Accent1 5 2 4 6 2" xfId="13746"/>
    <cellStyle name="40% - Accent1 5 2 4 6 3" xfId="20783"/>
    <cellStyle name="40% - Accent1 5 2 4 7" xfId="7882"/>
    <cellStyle name="40% - Accent1 5 2 4 8" xfId="14919"/>
    <cellStyle name="40% - Accent1 5 2 5" xfId="1440"/>
    <cellStyle name="40% - Accent1 5 2 5 2" xfId="8478"/>
    <cellStyle name="40% - Accent1 5 2 5 3" xfId="15515"/>
    <cellStyle name="40% - Accent1 5 2 6" xfId="2613"/>
    <cellStyle name="40% - Accent1 5 2 6 2" xfId="9651"/>
    <cellStyle name="40% - Accent1 5 2 6 3" xfId="16688"/>
    <cellStyle name="40% - Accent1 5 2 7" xfId="3787"/>
    <cellStyle name="40% - Accent1 5 2 7 2" xfId="10824"/>
    <cellStyle name="40% - Accent1 5 2 7 3" xfId="17861"/>
    <cellStyle name="40% - Accent1 5 2 8" xfId="4960"/>
    <cellStyle name="40% - Accent1 5 2 8 2" xfId="11997"/>
    <cellStyle name="40% - Accent1 5 2 8 3" xfId="19034"/>
    <cellStyle name="40% - Accent1 5 2 9" xfId="6133"/>
    <cellStyle name="40% - Accent1 5 2 9 2" xfId="13170"/>
    <cellStyle name="40% - Accent1 5 2 9 3" xfId="20207"/>
    <cellStyle name="40% - Accent1 5 3" xfId="459"/>
    <cellStyle name="40% - Accent1 5 3 2" xfId="1035"/>
    <cellStyle name="40% - Accent1 5 3 2 2" xfId="2150"/>
    <cellStyle name="40% - Accent1 5 3 2 2 2" xfId="9188"/>
    <cellStyle name="40% - Accent1 5 3 2 2 3" xfId="16225"/>
    <cellStyle name="40% - Accent1 5 3 2 3" xfId="3323"/>
    <cellStyle name="40% - Accent1 5 3 2 3 2" xfId="10361"/>
    <cellStyle name="40% - Accent1 5 3 2 3 3" xfId="17398"/>
    <cellStyle name="40% - Accent1 5 3 2 4" xfId="4497"/>
    <cellStyle name="40% - Accent1 5 3 2 4 2" xfId="11534"/>
    <cellStyle name="40% - Accent1 5 3 2 4 3" xfId="18571"/>
    <cellStyle name="40% - Accent1 5 3 2 5" xfId="5670"/>
    <cellStyle name="40% - Accent1 5 3 2 5 2" xfId="12707"/>
    <cellStyle name="40% - Accent1 5 3 2 5 3" xfId="19744"/>
    <cellStyle name="40% - Accent1 5 3 2 6" xfId="6843"/>
    <cellStyle name="40% - Accent1 5 3 2 6 2" xfId="13880"/>
    <cellStyle name="40% - Accent1 5 3 2 6 3" xfId="20917"/>
    <cellStyle name="40% - Accent1 5 3 2 7" xfId="8016"/>
    <cellStyle name="40% - Accent1 5 3 2 8" xfId="15053"/>
    <cellStyle name="40% - Accent1 5 3 3" xfId="1574"/>
    <cellStyle name="40% - Accent1 5 3 3 2" xfId="8612"/>
    <cellStyle name="40% - Accent1 5 3 3 3" xfId="15649"/>
    <cellStyle name="40% - Accent1 5 3 4" xfId="2747"/>
    <cellStyle name="40% - Accent1 5 3 4 2" xfId="9785"/>
    <cellStyle name="40% - Accent1 5 3 4 3" xfId="16822"/>
    <cellStyle name="40% - Accent1 5 3 5" xfId="3921"/>
    <cellStyle name="40% - Accent1 5 3 5 2" xfId="10958"/>
    <cellStyle name="40% - Accent1 5 3 5 3" xfId="17995"/>
    <cellStyle name="40% - Accent1 5 3 6" xfId="5094"/>
    <cellStyle name="40% - Accent1 5 3 6 2" xfId="12131"/>
    <cellStyle name="40% - Accent1 5 3 6 3" xfId="19168"/>
    <cellStyle name="40% - Accent1 5 3 7" xfId="6267"/>
    <cellStyle name="40% - Accent1 5 3 7 2" xfId="13304"/>
    <cellStyle name="40% - Accent1 5 3 7 3" xfId="20341"/>
    <cellStyle name="40% - Accent1 5 3 8" xfId="7440"/>
    <cellStyle name="40% - Accent1 5 3 9" xfId="14477"/>
    <cellStyle name="40% - Accent1 5 4" xfId="651"/>
    <cellStyle name="40% - Accent1 5 4 2" xfId="1227"/>
    <cellStyle name="40% - Accent1 5 4 2 2" xfId="2342"/>
    <cellStyle name="40% - Accent1 5 4 2 2 2" xfId="9380"/>
    <cellStyle name="40% - Accent1 5 4 2 2 3" xfId="16417"/>
    <cellStyle name="40% - Accent1 5 4 2 3" xfId="3515"/>
    <cellStyle name="40% - Accent1 5 4 2 3 2" xfId="10553"/>
    <cellStyle name="40% - Accent1 5 4 2 3 3" xfId="17590"/>
    <cellStyle name="40% - Accent1 5 4 2 4" xfId="4689"/>
    <cellStyle name="40% - Accent1 5 4 2 4 2" xfId="11726"/>
    <cellStyle name="40% - Accent1 5 4 2 4 3" xfId="18763"/>
    <cellStyle name="40% - Accent1 5 4 2 5" xfId="5862"/>
    <cellStyle name="40% - Accent1 5 4 2 5 2" xfId="12899"/>
    <cellStyle name="40% - Accent1 5 4 2 5 3" xfId="19936"/>
    <cellStyle name="40% - Accent1 5 4 2 6" xfId="7035"/>
    <cellStyle name="40% - Accent1 5 4 2 6 2" xfId="14072"/>
    <cellStyle name="40% - Accent1 5 4 2 6 3" xfId="21109"/>
    <cellStyle name="40% - Accent1 5 4 2 7" xfId="8208"/>
    <cellStyle name="40% - Accent1 5 4 2 8" xfId="15245"/>
    <cellStyle name="40% - Accent1 5 4 3" xfId="1766"/>
    <cellStyle name="40% - Accent1 5 4 3 2" xfId="8804"/>
    <cellStyle name="40% - Accent1 5 4 3 3" xfId="15841"/>
    <cellStyle name="40% - Accent1 5 4 4" xfId="2939"/>
    <cellStyle name="40% - Accent1 5 4 4 2" xfId="9977"/>
    <cellStyle name="40% - Accent1 5 4 4 3" xfId="17014"/>
    <cellStyle name="40% - Accent1 5 4 5" xfId="4113"/>
    <cellStyle name="40% - Accent1 5 4 5 2" xfId="11150"/>
    <cellStyle name="40% - Accent1 5 4 5 3" xfId="18187"/>
    <cellStyle name="40% - Accent1 5 4 6" xfId="5286"/>
    <cellStyle name="40% - Accent1 5 4 6 2" xfId="12323"/>
    <cellStyle name="40% - Accent1 5 4 6 3" xfId="19360"/>
    <cellStyle name="40% - Accent1 5 4 7" xfId="6459"/>
    <cellStyle name="40% - Accent1 5 4 7 2" xfId="13496"/>
    <cellStyle name="40% - Accent1 5 4 7 3" xfId="20533"/>
    <cellStyle name="40% - Accent1 5 4 8" xfId="7632"/>
    <cellStyle name="40% - Accent1 5 4 9" xfId="14669"/>
    <cellStyle name="40% - Accent1 5 5" xfId="805"/>
    <cellStyle name="40% - Accent1 5 5 2" xfId="1920"/>
    <cellStyle name="40% - Accent1 5 5 2 2" xfId="8958"/>
    <cellStyle name="40% - Accent1 5 5 2 3" xfId="15995"/>
    <cellStyle name="40% - Accent1 5 5 3" xfId="3093"/>
    <cellStyle name="40% - Accent1 5 5 3 2" xfId="10131"/>
    <cellStyle name="40% - Accent1 5 5 3 3" xfId="17168"/>
    <cellStyle name="40% - Accent1 5 5 4" xfId="4267"/>
    <cellStyle name="40% - Accent1 5 5 4 2" xfId="11304"/>
    <cellStyle name="40% - Accent1 5 5 4 3" xfId="18341"/>
    <cellStyle name="40% - Accent1 5 5 5" xfId="5440"/>
    <cellStyle name="40% - Accent1 5 5 5 2" xfId="12477"/>
    <cellStyle name="40% - Accent1 5 5 5 3" xfId="19514"/>
    <cellStyle name="40% - Accent1 5 5 6" xfId="6613"/>
    <cellStyle name="40% - Accent1 5 5 6 2" xfId="13650"/>
    <cellStyle name="40% - Accent1 5 5 6 3" xfId="20687"/>
    <cellStyle name="40% - Accent1 5 5 7" xfId="7786"/>
    <cellStyle name="40% - Accent1 5 5 8" xfId="14823"/>
    <cellStyle name="40% - Accent1 5 6" xfId="234"/>
    <cellStyle name="40% - Accent1 5 6 2" xfId="8388"/>
    <cellStyle name="40% - Accent1 5 6 3" xfId="15425"/>
    <cellStyle name="40% - Accent1 5 7" xfId="2522"/>
    <cellStyle name="40% - Accent1 5 7 2" xfId="9560"/>
    <cellStyle name="40% - Accent1 5 7 3" xfId="16597"/>
    <cellStyle name="40% - Accent1 5 8" xfId="3696"/>
    <cellStyle name="40% - Accent1 5 8 2" xfId="10733"/>
    <cellStyle name="40% - Accent1 5 8 3" xfId="17770"/>
    <cellStyle name="40% - Accent1 5 9" xfId="4869"/>
    <cellStyle name="40% - Accent1 5 9 2" xfId="11906"/>
    <cellStyle name="40% - Accent1 5 9 3" xfId="18943"/>
    <cellStyle name="40% - Accent1 6" xfId="149"/>
    <cellStyle name="40% - Accent1 6 10" xfId="6043"/>
    <cellStyle name="40% - Accent1 6 10 2" xfId="13080"/>
    <cellStyle name="40% - Accent1 6 10 3" xfId="20117"/>
    <cellStyle name="40% - Accent1 6 11" xfId="7216"/>
    <cellStyle name="40% - Accent1 6 12" xfId="14253"/>
    <cellStyle name="40% - Accent1 6 2" xfId="326"/>
    <cellStyle name="40% - Accent1 6 2 10" xfId="7307"/>
    <cellStyle name="40% - Accent1 6 2 11" xfId="14344"/>
    <cellStyle name="40% - Accent1 6 2 2" xfId="462"/>
    <cellStyle name="40% - Accent1 6 2 2 2" xfId="1038"/>
    <cellStyle name="40% - Accent1 6 2 2 2 2" xfId="2153"/>
    <cellStyle name="40% - Accent1 6 2 2 2 2 2" xfId="9191"/>
    <cellStyle name="40% - Accent1 6 2 2 2 2 3" xfId="16228"/>
    <cellStyle name="40% - Accent1 6 2 2 2 3" xfId="3326"/>
    <cellStyle name="40% - Accent1 6 2 2 2 3 2" xfId="10364"/>
    <cellStyle name="40% - Accent1 6 2 2 2 3 3" xfId="17401"/>
    <cellStyle name="40% - Accent1 6 2 2 2 4" xfId="4500"/>
    <cellStyle name="40% - Accent1 6 2 2 2 4 2" xfId="11537"/>
    <cellStyle name="40% - Accent1 6 2 2 2 4 3" xfId="18574"/>
    <cellStyle name="40% - Accent1 6 2 2 2 5" xfId="5673"/>
    <cellStyle name="40% - Accent1 6 2 2 2 5 2" xfId="12710"/>
    <cellStyle name="40% - Accent1 6 2 2 2 5 3" xfId="19747"/>
    <cellStyle name="40% - Accent1 6 2 2 2 6" xfId="6846"/>
    <cellStyle name="40% - Accent1 6 2 2 2 6 2" xfId="13883"/>
    <cellStyle name="40% - Accent1 6 2 2 2 6 3" xfId="20920"/>
    <cellStyle name="40% - Accent1 6 2 2 2 7" xfId="8019"/>
    <cellStyle name="40% - Accent1 6 2 2 2 8" xfId="15056"/>
    <cellStyle name="40% - Accent1 6 2 2 3" xfId="1577"/>
    <cellStyle name="40% - Accent1 6 2 2 3 2" xfId="8615"/>
    <cellStyle name="40% - Accent1 6 2 2 3 3" xfId="15652"/>
    <cellStyle name="40% - Accent1 6 2 2 4" xfId="2750"/>
    <cellStyle name="40% - Accent1 6 2 2 4 2" xfId="9788"/>
    <cellStyle name="40% - Accent1 6 2 2 4 3" xfId="16825"/>
    <cellStyle name="40% - Accent1 6 2 2 5" xfId="3924"/>
    <cellStyle name="40% - Accent1 6 2 2 5 2" xfId="10961"/>
    <cellStyle name="40% - Accent1 6 2 2 5 3" xfId="17998"/>
    <cellStyle name="40% - Accent1 6 2 2 6" xfId="5097"/>
    <cellStyle name="40% - Accent1 6 2 2 6 2" xfId="12134"/>
    <cellStyle name="40% - Accent1 6 2 2 6 3" xfId="19171"/>
    <cellStyle name="40% - Accent1 6 2 2 7" xfId="6270"/>
    <cellStyle name="40% - Accent1 6 2 2 7 2" xfId="13307"/>
    <cellStyle name="40% - Accent1 6 2 2 7 3" xfId="20344"/>
    <cellStyle name="40% - Accent1 6 2 2 8" xfId="7443"/>
    <cellStyle name="40% - Accent1 6 2 2 9" xfId="14480"/>
    <cellStyle name="40% - Accent1 6 2 3" xfId="654"/>
    <cellStyle name="40% - Accent1 6 2 3 2" xfId="1230"/>
    <cellStyle name="40% - Accent1 6 2 3 2 2" xfId="2345"/>
    <cellStyle name="40% - Accent1 6 2 3 2 2 2" xfId="9383"/>
    <cellStyle name="40% - Accent1 6 2 3 2 2 3" xfId="16420"/>
    <cellStyle name="40% - Accent1 6 2 3 2 3" xfId="3518"/>
    <cellStyle name="40% - Accent1 6 2 3 2 3 2" xfId="10556"/>
    <cellStyle name="40% - Accent1 6 2 3 2 3 3" xfId="17593"/>
    <cellStyle name="40% - Accent1 6 2 3 2 4" xfId="4692"/>
    <cellStyle name="40% - Accent1 6 2 3 2 4 2" xfId="11729"/>
    <cellStyle name="40% - Accent1 6 2 3 2 4 3" xfId="18766"/>
    <cellStyle name="40% - Accent1 6 2 3 2 5" xfId="5865"/>
    <cellStyle name="40% - Accent1 6 2 3 2 5 2" xfId="12902"/>
    <cellStyle name="40% - Accent1 6 2 3 2 5 3" xfId="19939"/>
    <cellStyle name="40% - Accent1 6 2 3 2 6" xfId="7038"/>
    <cellStyle name="40% - Accent1 6 2 3 2 6 2" xfId="14075"/>
    <cellStyle name="40% - Accent1 6 2 3 2 6 3" xfId="21112"/>
    <cellStyle name="40% - Accent1 6 2 3 2 7" xfId="8211"/>
    <cellStyle name="40% - Accent1 6 2 3 2 8" xfId="15248"/>
    <cellStyle name="40% - Accent1 6 2 3 3" xfId="1769"/>
    <cellStyle name="40% - Accent1 6 2 3 3 2" xfId="8807"/>
    <cellStyle name="40% - Accent1 6 2 3 3 3" xfId="15844"/>
    <cellStyle name="40% - Accent1 6 2 3 4" xfId="2942"/>
    <cellStyle name="40% - Accent1 6 2 3 4 2" xfId="9980"/>
    <cellStyle name="40% - Accent1 6 2 3 4 3" xfId="17017"/>
    <cellStyle name="40% - Accent1 6 2 3 5" xfId="4116"/>
    <cellStyle name="40% - Accent1 6 2 3 5 2" xfId="11153"/>
    <cellStyle name="40% - Accent1 6 2 3 5 3" xfId="18190"/>
    <cellStyle name="40% - Accent1 6 2 3 6" xfId="5289"/>
    <cellStyle name="40% - Accent1 6 2 3 6 2" xfId="12326"/>
    <cellStyle name="40% - Accent1 6 2 3 6 3" xfId="19363"/>
    <cellStyle name="40% - Accent1 6 2 3 7" xfId="6462"/>
    <cellStyle name="40% - Accent1 6 2 3 7 2" xfId="13499"/>
    <cellStyle name="40% - Accent1 6 2 3 7 3" xfId="20536"/>
    <cellStyle name="40% - Accent1 6 2 3 8" xfId="7635"/>
    <cellStyle name="40% - Accent1 6 2 3 9" xfId="14672"/>
    <cellStyle name="40% - Accent1 6 2 4" xfId="902"/>
    <cellStyle name="40% - Accent1 6 2 4 2" xfId="2017"/>
    <cellStyle name="40% - Accent1 6 2 4 2 2" xfId="9055"/>
    <cellStyle name="40% - Accent1 6 2 4 2 3" xfId="16092"/>
    <cellStyle name="40% - Accent1 6 2 4 3" xfId="3190"/>
    <cellStyle name="40% - Accent1 6 2 4 3 2" xfId="10228"/>
    <cellStyle name="40% - Accent1 6 2 4 3 3" xfId="17265"/>
    <cellStyle name="40% - Accent1 6 2 4 4" xfId="4364"/>
    <cellStyle name="40% - Accent1 6 2 4 4 2" xfId="11401"/>
    <cellStyle name="40% - Accent1 6 2 4 4 3" xfId="18438"/>
    <cellStyle name="40% - Accent1 6 2 4 5" xfId="5537"/>
    <cellStyle name="40% - Accent1 6 2 4 5 2" xfId="12574"/>
    <cellStyle name="40% - Accent1 6 2 4 5 3" xfId="19611"/>
    <cellStyle name="40% - Accent1 6 2 4 6" xfId="6710"/>
    <cellStyle name="40% - Accent1 6 2 4 6 2" xfId="13747"/>
    <cellStyle name="40% - Accent1 6 2 4 6 3" xfId="20784"/>
    <cellStyle name="40% - Accent1 6 2 4 7" xfId="7883"/>
    <cellStyle name="40% - Accent1 6 2 4 8" xfId="14920"/>
    <cellStyle name="40% - Accent1 6 2 5" xfId="1441"/>
    <cellStyle name="40% - Accent1 6 2 5 2" xfId="8479"/>
    <cellStyle name="40% - Accent1 6 2 5 3" xfId="15516"/>
    <cellStyle name="40% - Accent1 6 2 6" xfId="2614"/>
    <cellStyle name="40% - Accent1 6 2 6 2" xfId="9652"/>
    <cellStyle name="40% - Accent1 6 2 6 3" xfId="16689"/>
    <cellStyle name="40% - Accent1 6 2 7" xfId="3788"/>
    <cellStyle name="40% - Accent1 6 2 7 2" xfId="10825"/>
    <cellStyle name="40% - Accent1 6 2 7 3" xfId="17862"/>
    <cellStyle name="40% - Accent1 6 2 8" xfId="4961"/>
    <cellStyle name="40% - Accent1 6 2 8 2" xfId="11998"/>
    <cellStyle name="40% - Accent1 6 2 8 3" xfId="19035"/>
    <cellStyle name="40% - Accent1 6 2 9" xfId="6134"/>
    <cellStyle name="40% - Accent1 6 2 9 2" xfId="13171"/>
    <cellStyle name="40% - Accent1 6 2 9 3" xfId="20208"/>
    <cellStyle name="40% - Accent1 6 3" xfId="461"/>
    <cellStyle name="40% - Accent1 6 3 2" xfId="1037"/>
    <cellStyle name="40% - Accent1 6 3 2 2" xfId="2152"/>
    <cellStyle name="40% - Accent1 6 3 2 2 2" xfId="9190"/>
    <cellStyle name="40% - Accent1 6 3 2 2 3" xfId="16227"/>
    <cellStyle name="40% - Accent1 6 3 2 3" xfId="3325"/>
    <cellStyle name="40% - Accent1 6 3 2 3 2" xfId="10363"/>
    <cellStyle name="40% - Accent1 6 3 2 3 3" xfId="17400"/>
    <cellStyle name="40% - Accent1 6 3 2 4" xfId="4499"/>
    <cellStyle name="40% - Accent1 6 3 2 4 2" xfId="11536"/>
    <cellStyle name="40% - Accent1 6 3 2 4 3" xfId="18573"/>
    <cellStyle name="40% - Accent1 6 3 2 5" xfId="5672"/>
    <cellStyle name="40% - Accent1 6 3 2 5 2" xfId="12709"/>
    <cellStyle name="40% - Accent1 6 3 2 5 3" xfId="19746"/>
    <cellStyle name="40% - Accent1 6 3 2 6" xfId="6845"/>
    <cellStyle name="40% - Accent1 6 3 2 6 2" xfId="13882"/>
    <cellStyle name="40% - Accent1 6 3 2 6 3" xfId="20919"/>
    <cellStyle name="40% - Accent1 6 3 2 7" xfId="8018"/>
    <cellStyle name="40% - Accent1 6 3 2 8" xfId="15055"/>
    <cellStyle name="40% - Accent1 6 3 3" xfId="1576"/>
    <cellStyle name="40% - Accent1 6 3 3 2" xfId="8614"/>
    <cellStyle name="40% - Accent1 6 3 3 3" xfId="15651"/>
    <cellStyle name="40% - Accent1 6 3 4" xfId="2749"/>
    <cellStyle name="40% - Accent1 6 3 4 2" xfId="9787"/>
    <cellStyle name="40% - Accent1 6 3 4 3" xfId="16824"/>
    <cellStyle name="40% - Accent1 6 3 5" xfId="3923"/>
    <cellStyle name="40% - Accent1 6 3 5 2" xfId="10960"/>
    <cellStyle name="40% - Accent1 6 3 5 3" xfId="17997"/>
    <cellStyle name="40% - Accent1 6 3 6" xfId="5096"/>
    <cellStyle name="40% - Accent1 6 3 6 2" xfId="12133"/>
    <cellStyle name="40% - Accent1 6 3 6 3" xfId="19170"/>
    <cellStyle name="40% - Accent1 6 3 7" xfId="6269"/>
    <cellStyle name="40% - Accent1 6 3 7 2" xfId="13306"/>
    <cellStyle name="40% - Accent1 6 3 7 3" xfId="20343"/>
    <cellStyle name="40% - Accent1 6 3 8" xfId="7442"/>
    <cellStyle name="40% - Accent1 6 3 9" xfId="14479"/>
    <cellStyle name="40% - Accent1 6 4" xfId="653"/>
    <cellStyle name="40% - Accent1 6 4 2" xfId="1229"/>
    <cellStyle name="40% - Accent1 6 4 2 2" xfId="2344"/>
    <cellStyle name="40% - Accent1 6 4 2 2 2" xfId="9382"/>
    <cellStyle name="40% - Accent1 6 4 2 2 3" xfId="16419"/>
    <cellStyle name="40% - Accent1 6 4 2 3" xfId="3517"/>
    <cellStyle name="40% - Accent1 6 4 2 3 2" xfId="10555"/>
    <cellStyle name="40% - Accent1 6 4 2 3 3" xfId="17592"/>
    <cellStyle name="40% - Accent1 6 4 2 4" xfId="4691"/>
    <cellStyle name="40% - Accent1 6 4 2 4 2" xfId="11728"/>
    <cellStyle name="40% - Accent1 6 4 2 4 3" xfId="18765"/>
    <cellStyle name="40% - Accent1 6 4 2 5" xfId="5864"/>
    <cellStyle name="40% - Accent1 6 4 2 5 2" xfId="12901"/>
    <cellStyle name="40% - Accent1 6 4 2 5 3" xfId="19938"/>
    <cellStyle name="40% - Accent1 6 4 2 6" xfId="7037"/>
    <cellStyle name="40% - Accent1 6 4 2 6 2" xfId="14074"/>
    <cellStyle name="40% - Accent1 6 4 2 6 3" xfId="21111"/>
    <cellStyle name="40% - Accent1 6 4 2 7" xfId="8210"/>
    <cellStyle name="40% - Accent1 6 4 2 8" xfId="15247"/>
    <cellStyle name="40% - Accent1 6 4 3" xfId="1768"/>
    <cellStyle name="40% - Accent1 6 4 3 2" xfId="8806"/>
    <cellStyle name="40% - Accent1 6 4 3 3" xfId="15843"/>
    <cellStyle name="40% - Accent1 6 4 4" xfId="2941"/>
    <cellStyle name="40% - Accent1 6 4 4 2" xfId="9979"/>
    <cellStyle name="40% - Accent1 6 4 4 3" xfId="17016"/>
    <cellStyle name="40% - Accent1 6 4 5" xfId="4115"/>
    <cellStyle name="40% - Accent1 6 4 5 2" xfId="11152"/>
    <cellStyle name="40% - Accent1 6 4 5 3" xfId="18189"/>
    <cellStyle name="40% - Accent1 6 4 6" xfId="5288"/>
    <cellStyle name="40% - Accent1 6 4 6 2" xfId="12325"/>
    <cellStyle name="40% - Accent1 6 4 6 3" xfId="19362"/>
    <cellStyle name="40% - Accent1 6 4 7" xfId="6461"/>
    <cellStyle name="40% - Accent1 6 4 7 2" xfId="13498"/>
    <cellStyle name="40% - Accent1 6 4 7 3" xfId="20535"/>
    <cellStyle name="40% - Accent1 6 4 8" xfId="7634"/>
    <cellStyle name="40% - Accent1 6 4 9" xfId="14671"/>
    <cellStyle name="40% - Accent1 6 5" xfId="806"/>
    <cellStyle name="40% - Accent1 6 5 2" xfId="1921"/>
    <cellStyle name="40% - Accent1 6 5 2 2" xfId="8959"/>
    <cellStyle name="40% - Accent1 6 5 2 3" xfId="15996"/>
    <cellStyle name="40% - Accent1 6 5 3" xfId="3094"/>
    <cellStyle name="40% - Accent1 6 5 3 2" xfId="10132"/>
    <cellStyle name="40% - Accent1 6 5 3 3" xfId="17169"/>
    <cellStyle name="40% - Accent1 6 5 4" xfId="4268"/>
    <cellStyle name="40% - Accent1 6 5 4 2" xfId="11305"/>
    <cellStyle name="40% - Accent1 6 5 4 3" xfId="18342"/>
    <cellStyle name="40% - Accent1 6 5 5" xfId="5441"/>
    <cellStyle name="40% - Accent1 6 5 5 2" xfId="12478"/>
    <cellStyle name="40% - Accent1 6 5 5 3" xfId="19515"/>
    <cellStyle name="40% - Accent1 6 5 6" xfId="6614"/>
    <cellStyle name="40% - Accent1 6 5 6 2" xfId="13651"/>
    <cellStyle name="40% - Accent1 6 5 6 3" xfId="20688"/>
    <cellStyle name="40% - Accent1 6 5 7" xfId="7787"/>
    <cellStyle name="40% - Accent1 6 5 8" xfId="14824"/>
    <cellStyle name="40% - Accent1 6 6" xfId="235"/>
    <cellStyle name="40% - Accent1 6 6 2" xfId="8389"/>
    <cellStyle name="40% - Accent1 6 6 3" xfId="15426"/>
    <cellStyle name="40% - Accent1 6 7" xfId="2523"/>
    <cellStyle name="40% - Accent1 6 7 2" xfId="9561"/>
    <cellStyle name="40% - Accent1 6 7 3" xfId="16598"/>
    <cellStyle name="40% - Accent1 6 8" xfId="3697"/>
    <cellStyle name="40% - Accent1 6 8 2" xfId="10734"/>
    <cellStyle name="40% - Accent1 6 8 3" xfId="17771"/>
    <cellStyle name="40% - Accent1 6 9" xfId="4870"/>
    <cellStyle name="40% - Accent1 6 9 2" xfId="11907"/>
    <cellStyle name="40% - Accent1 6 9 3" xfId="18944"/>
    <cellStyle name="40% - Accent1 7" xfId="165"/>
    <cellStyle name="40% - Accent1 7 10" xfId="6044"/>
    <cellStyle name="40% - Accent1 7 10 2" xfId="13081"/>
    <cellStyle name="40% - Accent1 7 10 3" xfId="20118"/>
    <cellStyle name="40% - Accent1 7 11" xfId="7217"/>
    <cellStyle name="40% - Accent1 7 12" xfId="14254"/>
    <cellStyle name="40% - Accent1 7 2" xfId="327"/>
    <cellStyle name="40% - Accent1 7 2 10" xfId="7308"/>
    <cellStyle name="40% - Accent1 7 2 11" xfId="14345"/>
    <cellStyle name="40% - Accent1 7 2 2" xfId="464"/>
    <cellStyle name="40% - Accent1 7 2 2 2" xfId="1040"/>
    <cellStyle name="40% - Accent1 7 2 2 2 2" xfId="2155"/>
    <cellStyle name="40% - Accent1 7 2 2 2 2 2" xfId="9193"/>
    <cellStyle name="40% - Accent1 7 2 2 2 2 3" xfId="16230"/>
    <cellStyle name="40% - Accent1 7 2 2 2 3" xfId="3328"/>
    <cellStyle name="40% - Accent1 7 2 2 2 3 2" xfId="10366"/>
    <cellStyle name="40% - Accent1 7 2 2 2 3 3" xfId="17403"/>
    <cellStyle name="40% - Accent1 7 2 2 2 4" xfId="4502"/>
    <cellStyle name="40% - Accent1 7 2 2 2 4 2" xfId="11539"/>
    <cellStyle name="40% - Accent1 7 2 2 2 4 3" xfId="18576"/>
    <cellStyle name="40% - Accent1 7 2 2 2 5" xfId="5675"/>
    <cellStyle name="40% - Accent1 7 2 2 2 5 2" xfId="12712"/>
    <cellStyle name="40% - Accent1 7 2 2 2 5 3" xfId="19749"/>
    <cellStyle name="40% - Accent1 7 2 2 2 6" xfId="6848"/>
    <cellStyle name="40% - Accent1 7 2 2 2 6 2" xfId="13885"/>
    <cellStyle name="40% - Accent1 7 2 2 2 6 3" xfId="20922"/>
    <cellStyle name="40% - Accent1 7 2 2 2 7" xfId="8021"/>
    <cellStyle name="40% - Accent1 7 2 2 2 8" xfId="15058"/>
    <cellStyle name="40% - Accent1 7 2 2 3" xfId="1579"/>
    <cellStyle name="40% - Accent1 7 2 2 3 2" xfId="8617"/>
    <cellStyle name="40% - Accent1 7 2 2 3 3" xfId="15654"/>
    <cellStyle name="40% - Accent1 7 2 2 4" xfId="2752"/>
    <cellStyle name="40% - Accent1 7 2 2 4 2" xfId="9790"/>
    <cellStyle name="40% - Accent1 7 2 2 4 3" xfId="16827"/>
    <cellStyle name="40% - Accent1 7 2 2 5" xfId="3926"/>
    <cellStyle name="40% - Accent1 7 2 2 5 2" xfId="10963"/>
    <cellStyle name="40% - Accent1 7 2 2 5 3" xfId="18000"/>
    <cellStyle name="40% - Accent1 7 2 2 6" xfId="5099"/>
    <cellStyle name="40% - Accent1 7 2 2 6 2" xfId="12136"/>
    <cellStyle name="40% - Accent1 7 2 2 6 3" xfId="19173"/>
    <cellStyle name="40% - Accent1 7 2 2 7" xfId="6272"/>
    <cellStyle name="40% - Accent1 7 2 2 7 2" xfId="13309"/>
    <cellStyle name="40% - Accent1 7 2 2 7 3" xfId="20346"/>
    <cellStyle name="40% - Accent1 7 2 2 8" xfId="7445"/>
    <cellStyle name="40% - Accent1 7 2 2 9" xfId="14482"/>
    <cellStyle name="40% - Accent1 7 2 3" xfId="656"/>
    <cellStyle name="40% - Accent1 7 2 3 2" xfId="1232"/>
    <cellStyle name="40% - Accent1 7 2 3 2 2" xfId="2347"/>
    <cellStyle name="40% - Accent1 7 2 3 2 2 2" xfId="9385"/>
    <cellStyle name="40% - Accent1 7 2 3 2 2 3" xfId="16422"/>
    <cellStyle name="40% - Accent1 7 2 3 2 3" xfId="3520"/>
    <cellStyle name="40% - Accent1 7 2 3 2 3 2" xfId="10558"/>
    <cellStyle name="40% - Accent1 7 2 3 2 3 3" xfId="17595"/>
    <cellStyle name="40% - Accent1 7 2 3 2 4" xfId="4694"/>
    <cellStyle name="40% - Accent1 7 2 3 2 4 2" xfId="11731"/>
    <cellStyle name="40% - Accent1 7 2 3 2 4 3" xfId="18768"/>
    <cellStyle name="40% - Accent1 7 2 3 2 5" xfId="5867"/>
    <cellStyle name="40% - Accent1 7 2 3 2 5 2" xfId="12904"/>
    <cellStyle name="40% - Accent1 7 2 3 2 5 3" xfId="19941"/>
    <cellStyle name="40% - Accent1 7 2 3 2 6" xfId="7040"/>
    <cellStyle name="40% - Accent1 7 2 3 2 6 2" xfId="14077"/>
    <cellStyle name="40% - Accent1 7 2 3 2 6 3" xfId="21114"/>
    <cellStyle name="40% - Accent1 7 2 3 2 7" xfId="8213"/>
    <cellStyle name="40% - Accent1 7 2 3 2 8" xfId="15250"/>
    <cellStyle name="40% - Accent1 7 2 3 3" xfId="1771"/>
    <cellStyle name="40% - Accent1 7 2 3 3 2" xfId="8809"/>
    <cellStyle name="40% - Accent1 7 2 3 3 3" xfId="15846"/>
    <cellStyle name="40% - Accent1 7 2 3 4" xfId="2944"/>
    <cellStyle name="40% - Accent1 7 2 3 4 2" xfId="9982"/>
    <cellStyle name="40% - Accent1 7 2 3 4 3" xfId="17019"/>
    <cellStyle name="40% - Accent1 7 2 3 5" xfId="4118"/>
    <cellStyle name="40% - Accent1 7 2 3 5 2" xfId="11155"/>
    <cellStyle name="40% - Accent1 7 2 3 5 3" xfId="18192"/>
    <cellStyle name="40% - Accent1 7 2 3 6" xfId="5291"/>
    <cellStyle name="40% - Accent1 7 2 3 6 2" xfId="12328"/>
    <cellStyle name="40% - Accent1 7 2 3 6 3" xfId="19365"/>
    <cellStyle name="40% - Accent1 7 2 3 7" xfId="6464"/>
    <cellStyle name="40% - Accent1 7 2 3 7 2" xfId="13501"/>
    <cellStyle name="40% - Accent1 7 2 3 7 3" xfId="20538"/>
    <cellStyle name="40% - Accent1 7 2 3 8" xfId="7637"/>
    <cellStyle name="40% - Accent1 7 2 3 9" xfId="14674"/>
    <cellStyle name="40% - Accent1 7 2 4" xfId="903"/>
    <cellStyle name="40% - Accent1 7 2 4 2" xfId="2018"/>
    <cellStyle name="40% - Accent1 7 2 4 2 2" xfId="9056"/>
    <cellStyle name="40% - Accent1 7 2 4 2 3" xfId="16093"/>
    <cellStyle name="40% - Accent1 7 2 4 3" xfId="3191"/>
    <cellStyle name="40% - Accent1 7 2 4 3 2" xfId="10229"/>
    <cellStyle name="40% - Accent1 7 2 4 3 3" xfId="17266"/>
    <cellStyle name="40% - Accent1 7 2 4 4" xfId="4365"/>
    <cellStyle name="40% - Accent1 7 2 4 4 2" xfId="11402"/>
    <cellStyle name="40% - Accent1 7 2 4 4 3" xfId="18439"/>
    <cellStyle name="40% - Accent1 7 2 4 5" xfId="5538"/>
    <cellStyle name="40% - Accent1 7 2 4 5 2" xfId="12575"/>
    <cellStyle name="40% - Accent1 7 2 4 5 3" xfId="19612"/>
    <cellStyle name="40% - Accent1 7 2 4 6" xfId="6711"/>
    <cellStyle name="40% - Accent1 7 2 4 6 2" xfId="13748"/>
    <cellStyle name="40% - Accent1 7 2 4 6 3" xfId="20785"/>
    <cellStyle name="40% - Accent1 7 2 4 7" xfId="7884"/>
    <cellStyle name="40% - Accent1 7 2 4 8" xfId="14921"/>
    <cellStyle name="40% - Accent1 7 2 5" xfId="1442"/>
    <cellStyle name="40% - Accent1 7 2 5 2" xfId="8480"/>
    <cellStyle name="40% - Accent1 7 2 5 3" xfId="15517"/>
    <cellStyle name="40% - Accent1 7 2 6" xfId="2615"/>
    <cellStyle name="40% - Accent1 7 2 6 2" xfId="9653"/>
    <cellStyle name="40% - Accent1 7 2 6 3" xfId="16690"/>
    <cellStyle name="40% - Accent1 7 2 7" xfId="3789"/>
    <cellStyle name="40% - Accent1 7 2 7 2" xfId="10826"/>
    <cellStyle name="40% - Accent1 7 2 7 3" xfId="17863"/>
    <cellStyle name="40% - Accent1 7 2 8" xfId="4962"/>
    <cellStyle name="40% - Accent1 7 2 8 2" xfId="11999"/>
    <cellStyle name="40% - Accent1 7 2 8 3" xfId="19036"/>
    <cellStyle name="40% - Accent1 7 2 9" xfId="6135"/>
    <cellStyle name="40% - Accent1 7 2 9 2" xfId="13172"/>
    <cellStyle name="40% - Accent1 7 2 9 3" xfId="20209"/>
    <cellStyle name="40% - Accent1 7 3" xfId="463"/>
    <cellStyle name="40% - Accent1 7 3 2" xfId="1039"/>
    <cellStyle name="40% - Accent1 7 3 2 2" xfId="2154"/>
    <cellStyle name="40% - Accent1 7 3 2 2 2" xfId="9192"/>
    <cellStyle name="40% - Accent1 7 3 2 2 3" xfId="16229"/>
    <cellStyle name="40% - Accent1 7 3 2 3" xfId="3327"/>
    <cellStyle name="40% - Accent1 7 3 2 3 2" xfId="10365"/>
    <cellStyle name="40% - Accent1 7 3 2 3 3" xfId="17402"/>
    <cellStyle name="40% - Accent1 7 3 2 4" xfId="4501"/>
    <cellStyle name="40% - Accent1 7 3 2 4 2" xfId="11538"/>
    <cellStyle name="40% - Accent1 7 3 2 4 3" xfId="18575"/>
    <cellStyle name="40% - Accent1 7 3 2 5" xfId="5674"/>
    <cellStyle name="40% - Accent1 7 3 2 5 2" xfId="12711"/>
    <cellStyle name="40% - Accent1 7 3 2 5 3" xfId="19748"/>
    <cellStyle name="40% - Accent1 7 3 2 6" xfId="6847"/>
    <cellStyle name="40% - Accent1 7 3 2 6 2" xfId="13884"/>
    <cellStyle name="40% - Accent1 7 3 2 6 3" xfId="20921"/>
    <cellStyle name="40% - Accent1 7 3 2 7" xfId="8020"/>
    <cellStyle name="40% - Accent1 7 3 2 8" xfId="15057"/>
    <cellStyle name="40% - Accent1 7 3 3" xfId="1578"/>
    <cellStyle name="40% - Accent1 7 3 3 2" xfId="8616"/>
    <cellStyle name="40% - Accent1 7 3 3 3" xfId="15653"/>
    <cellStyle name="40% - Accent1 7 3 4" xfId="2751"/>
    <cellStyle name="40% - Accent1 7 3 4 2" xfId="9789"/>
    <cellStyle name="40% - Accent1 7 3 4 3" xfId="16826"/>
    <cellStyle name="40% - Accent1 7 3 5" xfId="3925"/>
    <cellStyle name="40% - Accent1 7 3 5 2" xfId="10962"/>
    <cellStyle name="40% - Accent1 7 3 5 3" xfId="17999"/>
    <cellStyle name="40% - Accent1 7 3 6" xfId="5098"/>
    <cellStyle name="40% - Accent1 7 3 6 2" xfId="12135"/>
    <cellStyle name="40% - Accent1 7 3 6 3" xfId="19172"/>
    <cellStyle name="40% - Accent1 7 3 7" xfId="6271"/>
    <cellStyle name="40% - Accent1 7 3 7 2" xfId="13308"/>
    <cellStyle name="40% - Accent1 7 3 7 3" xfId="20345"/>
    <cellStyle name="40% - Accent1 7 3 8" xfId="7444"/>
    <cellStyle name="40% - Accent1 7 3 9" xfId="14481"/>
    <cellStyle name="40% - Accent1 7 4" xfId="655"/>
    <cellStyle name="40% - Accent1 7 4 2" xfId="1231"/>
    <cellStyle name="40% - Accent1 7 4 2 2" xfId="2346"/>
    <cellStyle name="40% - Accent1 7 4 2 2 2" xfId="9384"/>
    <cellStyle name="40% - Accent1 7 4 2 2 3" xfId="16421"/>
    <cellStyle name="40% - Accent1 7 4 2 3" xfId="3519"/>
    <cellStyle name="40% - Accent1 7 4 2 3 2" xfId="10557"/>
    <cellStyle name="40% - Accent1 7 4 2 3 3" xfId="17594"/>
    <cellStyle name="40% - Accent1 7 4 2 4" xfId="4693"/>
    <cellStyle name="40% - Accent1 7 4 2 4 2" xfId="11730"/>
    <cellStyle name="40% - Accent1 7 4 2 4 3" xfId="18767"/>
    <cellStyle name="40% - Accent1 7 4 2 5" xfId="5866"/>
    <cellStyle name="40% - Accent1 7 4 2 5 2" xfId="12903"/>
    <cellStyle name="40% - Accent1 7 4 2 5 3" xfId="19940"/>
    <cellStyle name="40% - Accent1 7 4 2 6" xfId="7039"/>
    <cellStyle name="40% - Accent1 7 4 2 6 2" xfId="14076"/>
    <cellStyle name="40% - Accent1 7 4 2 6 3" xfId="21113"/>
    <cellStyle name="40% - Accent1 7 4 2 7" xfId="8212"/>
    <cellStyle name="40% - Accent1 7 4 2 8" xfId="15249"/>
    <cellStyle name="40% - Accent1 7 4 3" xfId="1770"/>
    <cellStyle name="40% - Accent1 7 4 3 2" xfId="8808"/>
    <cellStyle name="40% - Accent1 7 4 3 3" xfId="15845"/>
    <cellStyle name="40% - Accent1 7 4 4" xfId="2943"/>
    <cellStyle name="40% - Accent1 7 4 4 2" xfId="9981"/>
    <cellStyle name="40% - Accent1 7 4 4 3" xfId="17018"/>
    <cellStyle name="40% - Accent1 7 4 5" xfId="4117"/>
    <cellStyle name="40% - Accent1 7 4 5 2" xfId="11154"/>
    <cellStyle name="40% - Accent1 7 4 5 3" xfId="18191"/>
    <cellStyle name="40% - Accent1 7 4 6" xfId="5290"/>
    <cellStyle name="40% - Accent1 7 4 6 2" xfId="12327"/>
    <cellStyle name="40% - Accent1 7 4 6 3" xfId="19364"/>
    <cellStyle name="40% - Accent1 7 4 7" xfId="6463"/>
    <cellStyle name="40% - Accent1 7 4 7 2" xfId="13500"/>
    <cellStyle name="40% - Accent1 7 4 7 3" xfId="20537"/>
    <cellStyle name="40% - Accent1 7 4 8" xfId="7636"/>
    <cellStyle name="40% - Accent1 7 4 9" xfId="14673"/>
    <cellStyle name="40% - Accent1 7 5" xfId="807"/>
    <cellStyle name="40% - Accent1 7 5 2" xfId="1922"/>
    <cellStyle name="40% - Accent1 7 5 2 2" xfId="8960"/>
    <cellStyle name="40% - Accent1 7 5 2 3" xfId="15997"/>
    <cellStyle name="40% - Accent1 7 5 3" xfId="3095"/>
    <cellStyle name="40% - Accent1 7 5 3 2" xfId="10133"/>
    <cellStyle name="40% - Accent1 7 5 3 3" xfId="17170"/>
    <cellStyle name="40% - Accent1 7 5 4" xfId="4269"/>
    <cellStyle name="40% - Accent1 7 5 4 2" xfId="11306"/>
    <cellStyle name="40% - Accent1 7 5 4 3" xfId="18343"/>
    <cellStyle name="40% - Accent1 7 5 5" xfId="5442"/>
    <cellStyle name="40% - Accent1 7 5 5 2" xfId="12479"/>
    <cellStyle name="40% - Accent1 7 5 5 3" xfId="19516"/>
    <cellStyle name="40% - Accent1 7 5 6" xfId="6615"/>
    <cellStyle name="40% - Accent1 7 5 6 2" xfId="13652"/>
    <cellStyle name="40% - Accent1 7 5 6 3" xfId="20689"/>
    <cellStyle name="40% - Accent1 7 5 7" xfId="7788"/>
    <cellStyle name="40% - Accent1 7 5 8" xfId="14825"/>
    <cellStyle name="40% - Accent1 7 6" xfId="236"/>
    <cellStyle name="40% - Accent1 7 6 2" xfId="8390"/>
    <cellStyle name="40% - Accent1 7 6 3" xfId="15427"/>
    <cellStyle name="40% - Accent1 7 7" xfId="2524"/>
    <cellStyle name="40% - Accent1 7 7 2" xfId="9562"/>
    <cellStyle name="40% - Accent1 7 7 3" xfId="16599"/>
    <cellStyle name="40% - Accent1 7 8" xfId="3698"/>
    <cellStyle name="40% - Accent1 7 8 2" xfId="10735"/>
    <cellStyle name="40% - Accent1 7 8 3" xfId="17772"/>
    <cellStyle name="40% - Accent1 7 9" xfId="4871"/>
    <cellStyle name="40% - Accent1 7 9 2" xfId="11908"/>
    <cellStyle name="40% - Accent1 7 9 3" xfId="18945"/>
    <cellStyle name="40% - Accent1 8" xfId="322"/>
    <cellStyle name="40% - Accent1 8 10" xfId="7303"/>
    <cellStyle name="40% - Accent1 8 11" xfId="14340"/>
    <cellStyle name="40% - Accent1 8 2" xfId="465"/>
    <cellStyle name="40% - Accent1 8 2 2" xfId="1041"/>
    <cellStyle name="40% - Accent1 8 2 2 2" xfId="2156"/>
    <cellStyle name="40% - Accent1 8 2 2 2 2" xfId="9194"/>
    <cellStyle name="40% - Accent1 8 2 2 2 3" xfId="16231"/>
    <cellStyle name="40% - Accent1 8 2 2 3" xfId="3329"/>
    <cellStyle name="40% - Accent1 8 2 2 3 2" xfId="10367"/>
    <cellStyle name="40% - Accent1 8 2 2 3 3" xfId="17404"/>
    <cellStyle name="40% - Accent1 8 2 2 4" xfId="4503"/>
    <cellStyle name="40% - Accent1 8 2 2 4 2" xfId="11540"/>
    <cellStyle name="40% - Accent1 8 2 2 4 3" xfId="18577"/>
    <cellStyle name="40% - Accent1 8 2 2 5" xfId="5676"/>
    <cellStyle name="40% - Accent1 8 2 2 5 2" xfId="12713"/>
    <cellStyle name="40% - Accent1 8 2 2 5 3" xfId="19750"/>
    <cellStyle name="40% - Accent1 8 2 2 6" xfId="6849"/>
    <cellStyle name="40% - Accent1 8 2 2 6 2" xfId="13886"/>
    <cellStyle name="40% - Accent1 8 2 2 6 3" xfId="20923"/>
    <cellStyle name="40% - Accent1 8 2 2 7" xfId="8022"/>
    <cellStyle name="40% - Accent1 8 2 2 8" xfId="15059"/>
    <cellStyle name="40% - Accent1 8 2 3" xfId="1580"/>
    <cellStyle name="40% - Accent1 8 2 3 2" xfId="8618"/>
    <cellStyle name="40% - Accent1 8 2 3 3" xfId="15655"/>
    <cellStyle name="40% - Accent1 8 2 4" xfId="2753"/>
    <cellStyle name="40% - Accent1 8 2 4 2" xfId="9791"/>
    <cellStyle name="40% - Accent1 8 2 4 3" xfId="16828"/>
    <cellStyle name="40% - Accent1 8 2 5" xfId="3927"/>
    <cellStyle name="40% - Accent1 8 2 5 2" xfId="10964"/>
    <cellStyle name="40% - Accent1 8 2 5 3" xfId="18001"/>
    <cellStyle name="40% - Accent1 8 2 6" xfId="5100"/>
    <cellStyle name="40% - Accent1 8 2 6 2" xfId="12137"/>
    <cellStyle name="40% - Accent1 8 2 6 3" xfId="19174"/>
    <cellStyle name="40% - Accent1 8 2 7" xfId="6273"/>
    <cellStyle name="40% - Accent1 8 2 7 2" xfId="13310"/>
    <cellStyle name="40% - Accent1 8 2 7 3" xfId="20347"/>
    <cellStyle name="40% - Accent1 8 2 8" xfId="7446"/>
    <cellStyle name="40% - Accent1 8 2 9" xfId="14483"/>
    <cellStyle name="40% - Accent1 8 3" xfId="657"/>
    <cellStyle name="40% - Accent1 8 3 2" xfId="1233"/>
    <cellStyle name="40% - Accent1 8 3 2 2" xfId="2348"/>
    <cellStyle name="40% - Accent1 8 3 2 2 2" xfId="9386"/>
    <cellStyle name="40% - Accent1 8 3 2 2 3" xfId="16423"/>
    <cellStyle name="40% - Accent1 8 3 2 3" xfId="3521"/>
    <cellStyle name="40% - Accent1 8 3 2 3 2" xfId="10559"/>
    <cellStyle name="40% - Accent1 8 3 2 3 3" xfId="17596"/>
    <cellStyle name="40% - Accent1 8 3 2 4" xfId="4695"/>
    <cellStyle name="40% - Accent1 8 3 2 4 2" xfId="11732"/>
    <cellStyle name="40% - Accent1 8 3 2 4 3" xfId="18769"/>
    <cellStyle name="40% - Accent1 8 3 2 5" xfId="5868"/>
    <cellStyle name="40% - Accent1 8 3 2 5 2" xfId="12905"/>
    <cellStyle name="40% - Accent1 8 3 2 5 3" xfId="19942"/>
    <cellStyle name="40% - Accent1 8 3 2 6" xfId="7041"/>
    <cellStyle name="40% - Accent1 8 3 2 6 2" xfId="14078"/>
    <cellStyle name="40% - Accent1 8 3 2 6 3" xfId="21115"/>
    <cellStyle name="40% - Accent1 8 3 2 7" xfId="8214"/>
    <cellStyle name="40% - Accent1 8 3 2 8" xfId="15251"/>
    <cellStyle name="40% - Accent1 8 3 3" xfId="1772"/>
    <cellStyle name="40% - Accent1 8 3 3 2" xfId="8810"/>
    <cellStyle name="40% - Accent1 8 3 3 3" xfId="15847"/>
    <cellStyle name="40% - Accent1 8 3 4" xfId="2945"/>
    <cellStyle name="40% - Accent1 8 3 4 2" xfId="9983"/>
    <cellStyle name="40% - Accent1 8 3 4 3" xfId="17020"/>
    <cellStyle name="40% - Accent1 8 3 5" xfId="4119"/>
    <cellStyle name="40% - Accent1 8 3 5 2" xfId="11156"/>
    <cellStyle name="40% - Accent1 8 3 5 3" xfId="18193"/>
    <cellStyle name="40% - Accent1 8 3 6" xfId="5292"/>
    <cellStyle name="40% - Accent1 8 3 6 2" xfId="12329"/>
    <cellStyle name="40% - Accent1 8 3 6 3" xfId="19366"/>
    <cellStyle name="40% - Accent1 8 3 7" xfId="6465"/>
    <cellStyle name="40% - Accent1 8 3 7 2" xfId="13502"/>
    <cellStyle name="40% - Accent1 8 3 7 3" xfId="20539"/>
    <cellStyle name="40% - Accent1 8 3 8" xfId="7638"/>
    <cellStyle name="40% - Accent1 8 3 9" xfId="14675"/>
    <cellStyle name="40% - Accent1 8 4" xfId="898"/>
    <cellStyle name="40% - Accent1 8 4 2" xfId="2013"/>
    <cellStyle name="40% - Accent1 8 4 2 2" xfId="9051"/>
    <cellStyle name="40% - Accent1 8 4 2 3" xfId="16088"/>
    <cellStyle name="40% - Accent1 8 4 3" xfId="3186"/>
    <cellStyle name="40% - Accent1 8 4 3 2" xfId="10224"/>
    <cellStyle name="40% - Accent1 8 4 3 3" xfId="17261"/>
    <cellStyle name="40% - Accent1 8 4 4" xfId="4360"/>
    <cellStyle name="40% - Accent1 8 4 4 2" xfId="11397"/>
    <cellStyle name="40% - Accent1 8 4 4 3" xfId="18434"/>
    <cellStyle name="40% - Accent1 8 4 5" xfId="5533"/>
    <cellStyle name="40% - Accent1 8 4 5 2" xfId="12570"/>
    <cellStyle name="40% - Accent1 8 4 5 3" xfId="19607"/>
    <cellStyle name="40% - Accent1 8 4 6" xfId="6706"/>
    <cellStyle name="40% - Accent1 8 4 6 2" xfId="13743"/>
    <cellStyle name="40% - Accent1 8 4 6 3" xfId="20780"/>
    <cellStyle name="40% - Accent1 8 4 7" xfId="7879"/>
    <cellStyle name="40% - Accent1 8 4 8" xfId="14916"/>
    <cellStyle name="40% - Accent1 8 5" xfId="1437"/>
    <cellStyle name="40% - Accent1 8 5 2" xfId="8475"/>
    <cellStyle name="40% - Accent1 8 5 3" xfId="15512"/>
    <cellStyle name="40% - Accent1 8 6" xfId="2610"/>
    <cellStyle name="40% - Accent1 8 6 2" xfId="9648"/>
    <cellStyle name="40% - Accent1 8 6 3" xfId="16685"/>
    <cellStyle name="40% - Accent1 8 7" xfId="3784"/>
    <cellStyle name="40% - Accent1 8 7 2" xfId="10821"/>
    <cellStyle name="40% - Accent1 8 7 3" xfId="17858"/>
    <cellStyle name="40% - Accent1 8 8" xfId="4957"/>
    <cellStyle name="40% - Accent1 8 8 2" xfId="11994"/>
    <cellStyle name="40% - Accent1 8 8 3" xfId="19031"/>
    <cellStyle name="40% - Accent1 8 9" xfId="6130"/>
    <cellStyle name="40% - Accent1 8 9 2" xfId="13167"/>
    <cellStyle name="40% - Accent1 8 9 3" xfId="20204"/>
    <cellStyle name="40% - Accent1 9" xfId="454"/>
    <cellStyle name="40% - Accent1 9 2" xfId="1030"/>
    <cellStyle name="40% - Accent1 9 2 2" xfId="2145"/>
    <cellStyle name="40% - Accent1 9 2 2 2" xfId="9183"/>
    <cellStyle name="40% - Accent1 9 2 2 3" xfId="16220"/>
    <cellStyle name="40% - Accent1 9 2 3" xfId="3318"/>
    <cellStyle name="40% - Accent1 9 2 3 2" xfId="10356"/>
    <cellStyle name="40% - Accent1 9 2 3 3" xfId="17393"/>
    <cellStyle name="40% - Accent1 9 2 4" xfId="4492"/>
    <cellStyle name="40% - Accent1 9 2 4 2" xfId="11529"/>
    <cellStyle name="40% - Accent1 9 2 4 3" xfId="18566"/>
    <cellStyle name="40% - Accent1 9 2 5" xfId="5665"/>
    <cellStyle name="40% - Accent1 9 2 5 2" xfId="12702"/>
    <cellStyle name="40% - Accent1 9 2 5 3" xfId="19739"/>
    <cellStyle name="40% - Accent1 9 2 6" xfId="6838"/>
    <cellStyle name="40% - Accent1 9 2 6 2" xfId="13875"/>
    <cellStyle name="40% - Accent1 9 2 6 3" xfId="20912"/>
    <cellStyle name="40% - Accent1 9 2 7" xfId="8011"/>
    <cellStyle name="40% - Accent1 9 2 8" xfId="15048"/>
    <cellStyle name="40% - Accent1 9 3" xfId="1569"/>
    <cellStyle name="40% - Accent1 9 3 2" xfId="8607"/>
    <cellStyle name="40% - Accent1 9 3 3" xfId="15644"/>
    <cellStyle name="40% - Accent1 9 4" xfId="2742"/>
    <cellStyle name="40% - Accent1 9 4 2" xfId="9780"/>
    <cellStyle name="40% - Accent1 9 4 3" xfId="16817"/>
    <cellStyle name="40% - Accent1 9 5" xfId="3916"/>
    <cellStyle name="40% - Accent1 9 5 2" xfId="10953"/>
    <cellStyle name="40% - Accent1 9 5 3" xfId="17990"/>
    <cellStyle name="40% - Accent1 9 6" xfId="5089"/>
    <cellStyle name="40% - Accent1 9 6 2" xfId="12126"/>
    <cellStyle name="40% - Accent1 9 6 3" xfId="19163"/>
    <cellStyle name="40% - Accent1 9 7" xfId="6262"/>
    <cellStyle name="40% - Accent1 9 7 2" xfId="13299"/>
    <cellStyle name="40% - Accent1 9 7 3" xfId="20336"/>
    <cellStyle name="40% - Accent1 9 8" xfId="7435"/>
    <cellStyle name="40% - Accent1 9 9" xfId="14472"/>
    <cellStyle name="40% - Accent2" xfId="24" builtinId="35" customBuiltin="1"/>
    <cellStyle name="40% - Accent2 10" xfId="658"/>
    <cellStyle name="40% - Accent2 10 2" xfId="1234"/>
    <cellStyle name="40% - Accent2 10 2 2" xfId="2349"/>
    <cellStyle name="40% - Accent2 10 2 2 2" xfId="9387"/>
    <cellStyle name="40% - Accent2 10 2 2 3" xfId="16424"/>
    <cellStyle name="40% - Accent2 10 2 3" xfId="3522"/>
    <cellStyle name="40% - Accent2 10 2 3 2" xfId="10560"/>
    <cellStyle name="40% - Accent2 10 2 3 3" xfId="17597"/>
    <cellStyle name="40% - Accent2 10 2 4" xfId="4696"/>
    <cellStyle name="40% - Accent2 10 2 4 2" xfId="11733"/>
    <cellStyle name="40% - Accent2 10 2 4 3" xfId="18770"/>
    <cellStyle name="40% - Accent2 10 2 5" xfId="5869"/>
    <cellStyle name="40% - Accent2 10 2 5 2" xfId="12906"/>
    <cellStyle name="40% - Accent2 10 2 5 3" xfId="19943"/>
    <cellStyle name="40% - Accent2 10 2 6" xfId="7042"/>
    <cellStyle name="40% - Accent2 10 2 6 2" xfId="14079"/>
    <cellStyle name="40% - Accent2 10 2 6 3" xfId="21116"/>
    <cellStyle name="40% - Accent2 10 2 7" xfId="8215"/>
    <cellStyle name="40% - Accent2 10 2 8" xfId="15252"/>
    <cellStyle name="40% - Accent2 10 3" xfId="1773"/>
    <cellStyle name="40% - Accent2 10 3 2" xfId="8811"/>
    <cellStyle name="40% - Accent2 10 3 3" xfId="15848"/>
    <cellStyle name="40% - Accent2 10 4" xfId="2946"/>
    <cellStyle name="40% - Accent2 10 4 2" xfId="9984"/>
    <cellStyle name="40% - Accent2 10 4 3" xfId="17021"/>
    <cellStyle name="40% - Accent2 10 5" xfId="4120"/>
    <cellStyle name="40% - Accent2 10 5 2" xfId="11157"/>
    <cellStyle name="40% - Accent2 10 5 3" xfId="18194"/>
    <cellStyle name="40% - Accent2 10 6" xfId="5293"/>
    <cellStyle name="40% - Accent2 10 6 2" xfId="12330"/>
    <cellStyle name="40% - Accent2 10 6 3" xfId="19367"/>
    <cellStyle name="40% - Accent2 10 7" xfId="6466"/>
    <cellStyle name="40% - Accent2 10 7 2" xfId="13503"/>
    <cellStyle name="40% - Accent2 10 7 3" xfId="20540"/>
    <cellStyle name="40% - Accent2 10 8" xfId="7639"/>
    <cellStyle name="40% - Accent2 10 9" xfId="14676"/>
    <cellStyle name="40% - Accent2 11" xfId="808"/>
    <cellStyle name="40% - Accent2 11 2" xfId="1923"/>
    <cellStyle name="40% - Accent2 11 2 2" xfId="8961"/>
    <cellStyle name="40% - Accent2 11 2 3" xfId="15998"/>
    <cellStyle name="40% - Accent2 11 3" xfId="3096"/>
    <cellStyle name="40% - Accent2 11 3 2" xfId="10134"/>
    <cellStyle name="40% - Accent2 11 3 3" xfId="17171"/>
    <cellStyle name="40% - Accent2 11 4" xfId="4270"/>
    <cellStyle name="40% - Accent2 11 4 2" xfId="11307"/>
    <cellStyle name="40% - Accent2 11 4 3" xfId="18344"/>
    <cellStyle name="40% - Accent2 11 5" xfId="5443"/>
    <cellStyle name="40% - Accent2 11 5 2" xfId="12480"/>
    <cellStyle name="40% - Accent2 11 5 3" xfId="19517"/>
    <cellStyle name="40% - Accent2 11 6" xfId="6616"/>
    <cellStyle name="40% - Accent2 11 6 2" xfId="13653"/>
    <cellStyle name="40% - Accent2 11 6 3" xfId="20690"/>
    <cellStyle name="40% - Accent2 11 7" xfId="7789"/>
    <cellStyle name="40% - Accent2 11 8" xfId="14826"/>
    <cellStyle name="40% - Accent2 12" xfId="193"/>
    <cellStyle name="40% - Accent2 12 2" xfId="2465"/>
    <cellStyle name="40% - Accent2 12 2 2" xfId="9503"/>
    <cellStyle name="40% - Accent2 12 2 3" xfId="16540"/>
    <cellStyle name="40% - Accent2 12 3" xfId="3638"/>
    <cellStyle name="40% - Accent2 12 3 2" xfId="10676"/>
    <cellStyle name="40% - Accent2 12 3 3" xfId="17713"/>
    <cellStyle name="40% - Accent2 12 4" xfId="4812"/>
    <cellStyle name="40% - Accent2 12 4 2" xfId="11849"/>
    <cellStyle name="40% - Accent2 12 4 3" xfId="18886"/>
    <cellStyle name="40% - Accent2 12 5" xfId="5985"/>
    <cellStyle name="40% - Accent2 12 5 2" xfId="13022"/>
    <cellStyle name="40% - Accent2 12 5 3" xfId="20059"/>
    <cellStyle name="40% - Accent2 12 6" xfId="7158"/>
    <cellStyle name="40% - Accent2 12 6 2" xfId="14195"/>
    <cellStyle name="40% - Accent2 12 6 3" xfId="21232"/>
    <cellStyle name="40% - Accent2 12 7" xfId="8331"/>
    <cellStyle name="40% - Accent2 12 8" xfId="15368"/>
    <cellStyle name="40% - Accent2 13" xfId="1376"/>
    <cellStyle name="40% - Accent2 13 2" xfId="8342"/>
    <cellStyle name="40% - Accent2 13 3" xfId="15379"/>
    <cellStyle name="40% - Accent2 14" xfId="2476"/>
    <cellStyle name="40% - Accent2 14 2" xfId="9514"/>
    <cellStyle name="40% - Accent2 14 3" xfId="16551"/>
    <cellStyle name="40% - Accent2 15" xfId="3650"/>
    <cellStyle name="40% - Accent2 15 2" xfId="10687"/>
    <cellStyle name="40% - Accent2 15 3" xfId="17724"/>
    <cellStyle name="40% - Accent2 16" xfId="4823"/>
    <cellStyle name="40% - Accent2 16 2" xfId="11860"/>
    <cellStyle name="40% - Accent2 16 3" xfId="18897"/>
    <cellStyle name="40% - Accent2 17" xfId="5996"/>
    <cellStyle name="40% - Accent2 17 2" xfId="13033"/>
    <cellStyle name="40% - Accent2 17 3" xfId="20070"/>
    <cellStyle name="40% - Accent2 18" xfId="7169"/>
    <cellStyle name="40% - Accent2 19" xfId="14206"/>
    <cellStyle name="40% - Accent2 2" xfId="79"/>
    <cellStyle name="40% - Accent2 3" xfId="58"/>
    <cellStyle name="40% - Accent2 3 10" xfId="6045"/>
    <cellStyle name="40% - Accent2 3 10 2" xfId="13082"/>
    <cellStyle name="40% - Accent2 3 10 3" xfId="20119"/>
    <cellStyle name="40% - Accent2 3 11" xfId="7218"/>
    <cellStyle name="40% - Accent2 3 12" xfId="14255"/>
    <cellStyle name="40% - Accent2 3 2" xfId="329"/>
    <cellStyle name="40% - Accent2 3 2 10" xfId="7310"/>
    <cellStyle name="40% - Accent2 3 2 11" xfId="14347"/>
    <cellStyle name="40% - Accent2 3 2 2" xfId="468"/>
    <cellStyle name="40% - Accent2 3 2 2 2" xfId="1044"/>
    <cellStyle name="40% - Accent2 3 2 2 2 2" xfId="2159"/>
    <cellStyle name="40% - Accent2 3 2 2 2 2 2" xfId="9197"/>
    <cellStyle name="40% - Accent2 3 2 2 2 2 3" xfId="16234"/>
    <cellStyle name="40% - Accent2 3 2 2 2 3" xfId="3332"/>
    <cellStyle name="40% - Accent2 3 2 2 2 3 2" xfId="10370"/>
    <cellStyle name="40% - Accent2 3 2 2 2 3 3" xfId="17407"/>
    <cellStyle name="40% - Accent2 3 2 2 2 4" xfId="4506"/>
    <cellStyle name="40% - Accent2 3 2 2 2 4 2" xfId="11543"/>
    <cellStyle name="40% - Accent2 3 2 2 2 4 3" xfId="18580"/>
    <cellStyle name="40% - Accent2 3 2 2 2 5" xfId="5679"/>
    <cellStyle name="40% - Accent2 3 2 2 2 5 2" xfId="12716"/>
    <cellStyle name="40% - Accent2 3 2 2 2 5 3" xfId="19753"/>
    <cellStyle name="40% - Accent2 3 2 2 2 6" xfId="6852"/>
    <cellStyle name="40% - Accent2 3 2 2 2 6 2" xfId="13889"/>
    <cellStyle name="40% - Accent2 3 2 2 2 6 3" xfId="20926"/>
    <cellStyle name="40% - Accent2 3 2 2 2 7" xfId="8025"/>
    <cellStyle name="40% - Accent2 3 2 2 2 8" xfId="15062"/>
    <cellStyle name="40% - Accent2 3 2 2 3" xfId="1583"/>
    <cellStyle name="40% - Accent2 3 2 2 3 2" xfId="8621"/>
    <cellStyle name="40% - Accent2 3 2 2 3 3" xfId="15658"/>
    <cellStyle name="40% - Accent2 3 2 2 4" xfId="2756"/>
    <cellStyle name="40% - Accent2 3 2 2 4 2" xfId="9794"/>
    <cellStyle name="40% - Accent2 3 2 2 4 3" xfId="16831"/>
    <cellStyle name="40% - Accent2 3 2 2 5" xfId="3930"/>
    <cellStyle name="40% - Accent2 3 2 2 5 2" xfId="10967"/>
    <cellStyle name="40% - Accent2 3 2 2 5 3" xfId="18004"/>
    <cellStyle name="40% - Accent2 3 2 2 6" xfId="5103"/>
    <cellStyle name="40% - Accent2 3 2 2 6 2" xfId="12140"/>
    <cellStyle name="40% - Accent2 3 2 2 6 3" xfId="19177"/>
    <cellStyle name="40% - Accent2 3 2 2 7" xfId="6276"/>
    <cellStyle name="40% - Accent2 3 2 2 7 2" xfId="13313"/>
    <cellStyle name="40% - Accent2 3 2 2 7 3" xfId="20350"/>
    <cellStyle name="40% - Accent2 3 2 2 8" xfId="7449"/>
    <cellStyle name="40% - Accent2 3 2 2 9" xfId="14486"/>
    <cellStyle name="40% - Accent2 3 2 3" xfId="660"/>
    <cellStyle name="40% - Accent2 3 2 3 2" xfId="1236"/>
    <cellStyle name="40% - Accent2 3 2 3 2 2" xfId="2351"/>
    <cellStyle name="40% - Accent2 3 2 3 2 2 2" xfId="9389"/>
    <cellStyle name="40% - Accent2 3 2 3 2 2 3" xfId="16426"/>
    <cellStyle name="40% - Accent2 3 2 3 2 3" xfId="3524"/>
    <cellStyle name="40% - Accent2 3 2 3 2 3 2" xfId="10562"/>
    <cellStyle name="40% - Accent2 3 2 3 2 3 3" xfId="17599"/>
    <cellStyle name="40% - Accent2 3 2 3 2 4" xfId="4698"/>
    <cellStyle name="40% - Accent2 3 2 3 2 4 2" xfId="11735"/>
    <cellStyle name="40% - Accent2 3 2 3 2 4 3" xfId="18772"/>
    <cellStyle name="40% - Accent2 3 2 3 2 5" xfId="5871"/>
    <cellStyle name="40% - Accent2 3 2 3 2 5 2" xfId="12908"/>
    <cellStyle name="40% - Accent2 3 2 3 2 5 3" xfId="19945"/>
    <cellStyle name="40% - Accent2 3 2 3 2 6" xfId="7044"/>
    <cellStyle name="40% - Accent2 3 2 3 2 6 2" xfId="14081"/>
    <cellStyle name="40% - Accent2 3 2 3 2 6 3" xfId="21118"/>
    <cellStyle name="40% - Accent2 3 2 3 2 7" xfId="8217"/>
    <cellStyle name="40% - Accent2 3 2 3 2 8" xfId="15254"/>
    <cellStyle name="40% - Accent2 3 2 3 3" xfId="1775"/>
    <cellStyle name="40% - Accent2 3 2 3 3 2" xfId="8813"/>
    <cellStyle name="40% - Accent2 3 2 3 3 3" xfId="15850"/>
    <cellStyle name="40% - Accent2 3 2 3 4" xfId="2948"/>
    <cellStyle name="40% - Accent2 3 2 3 4 2" xfId="9986"/>
    <cellStyle name="40% - Accent2 3 2 3 4 3" xfId="17023"/>
    <cellStyle name="40% - Accent2 3 2 3 5" xfId="4122"/>
    <cellStyle name="40% - Accent2 3 2 3 5 2" xfId="11159"/>
    <cellStyle name="40% - Accent2 3 2 3 5 3" xfId="18196"/>
    <cellStyle name="40% - Accent2 3 2 3 6" xfId="5295"/>
    <cellStyle name="40% - Accent2 3 2 3 6 2" xfId="12332"/>
    <cellStyle name="40% - Accent2 3 2 3 6 3" xfId="19369"/>
    <cellStyle name="40% - Accent2 3 2 3 7" xfId="6468"/>
    <cellStyle name="40% - Accent2 3 2 3 7 2" xfId="13505"/>
    <cellStyle name="40% - Accent2 3 2 3 7 3" xfId="20542"/>
    <cellStyle name="40% - Accent2 3 2 3 8" xfId="7641"/>
    <cellStyle name="40% - Accent2 3 2 3 9" xfId="14678"/>
    <cellStyle name="40% - Accent2 3 2 4" xfId="905"/>
    <cellStyle name="40% - Accent2 3 2 4 2" xfId="2020"/>
    <cellStyle name="40% - Accent2 3 2 4 2 2" xfId="9058"/>
    <cellStyle name="40% - Accent2 3 2 4 2 3" xfId="16095"/>
    <cellStyle name="40% - Accent2 3 2 4 3" xfId="3193"/>
    <cellStyle name="40% - Accent2 3 2 4 3 2" xfId="10231"/>
    <cellStyle name="40% - Accent2 3 2 4 3 3" xfId="17268"/>
    <cellStyle name="40% - Accent2 3 2 4 4" xfId="4367"/>
    <cellStyle name="40% - Accent2 3 2 4 4 2" xfId="11404"/>
    <cellStyle name="40% - Accent2 3 2 4 4 3" xfId="18441"/>
    <cellStyle name="40% - Accent2 3 2 4 5" xfId="5540"/>
    <cellStyle name="40% - Accent2 3 2 4 5 2" xfId="12577"/>
    <cellStyle name="40% - Accent2 3 2 4 5 3" xfId="19614"/>
    <cellStyle name="40% - Accent2 3 2 4 6" xfId="6713"/>
    <cellStyle name="40% - Accent2 3 2 4 6 2" xfId="13750"/>
    <cellStyle name="40% - Accent2 3 2 4 6 3" xfId="20787"/>
    <cellStyle name="40% - Accent2 3 2 4 7" xfId="7886"/>
    <cellStyle name="40% - Accent2 3 2 4 8" xfId="14923"/>
    <cellStyle name="40% - Accent2 3 2 5" xfId="1444"/>
    <cellStyle name="40% - Accent2 3 2 5 2" xfId="8482"/>
    <cellStyle name="40% - Accent2 3 2 5 3" xfId="15519"/>
    <cellStyle name="40% - Accent2 3 2 6" xfId="2617"/>
    <cellStyle name="40% - Accent2 3 2 6 2" xfId="9655"/>
    <cellStyle name="40% - Accent2 3 2 6 3" xfId="16692"/>
    <cellStyle name="40% - Accent2 3 2 7" xfId="3791"/>
    <cellStyle name="40% - Accent2 3 2 7 2" xfId="10828"/>
    <cellStyle name="40% - Accent2 3 2 7 3" xfId="17865"/>
    <cellStyle name="40% - Accent2 3 2 8" xfId="4964"/>
    <cellStyle name="40% - Accent2 3 2 8 2" xfId="12001"/>
    <cellStyle name="40% - Accent2 3 2 8 3" xfId="19038"/>
    <cellStyle name="40% - Accent2 3 2 9" xfId="6137"/>
    <cellStyle name="40% - Accent2 3 2 9 2" xfId="13174"/>
    <cellStyle name="40% - Accent2 3 2 9 3" xfId="20211"/>
    <cellStyle name="40% - Accent2 3 3" xfId="467"/>
    <cellStyle name="40% - Accent2 3 3 2" xfId="1043"/>
    <cellStyle name="40% - Accent2 3 3 2 2" xfId="2158"/>
    <cellStyle name="40% - Accent2 3 3 2 2 2" xfId="9196"/>
    <cellStyle name="40% - Accent2 3 3 2 2 3" xfId="16233"/>
    <cellStyle name="40% - Accent2 3 3 2 3" xfId="3331"/>
    <cellStyle name="40% - Accent2 3 3 2 3 2" xfId="10369"/>
    <cellStyle name="40% - Accent2 3 3 2 3 3" xfId="17406"/>
    <cellStyle name="40% - Accent2 3 3 2 4" xfId="4505"/>
    <cellStyle name="40% - Accent2 3 3 2 4 2" xfId="11542"/>
    <cellStyle name="40% - Accent2 3 3 2 4 3" xfId="18579"/>
    <cellStyle name="40% - Accent2 3 3 2 5" xfId="5678"/>
    <cellStyle name="40% - Accent2 3 3 2 5 2" xfId="12715"/>
    <cellStyle name="40% - Accent2 3 3 2 5 3" xfId="19752"/>
    <cellStyle name="40% - Accent2 3 3 2 6" xfId="6851"/>
    <cellStyle name="40% - Accent2 3 3 2 6 2" xfId="13888"/>
    <cellStyle name="40% - Accent2 3 3 2 6 3" xfId="20925"/>
    <cellStyle name="40% - Accent2 3 3 2 7" xfId="8024"/>
    <cellStyle name="40% - Accent2 3 3 2 8" xfId="15061"/>
    <cellStyle name="40% - Accent2 3 3 3" xfId="1582"/>
    <cellStyle name="40% - Accent2 3 3 3 2" xfId="8620"/>
    <cellStyle name="40% - Accent2 3 3 3 3" xfId="15657"/>
    <cellStyle name="40% - Accent2 3 3 4" xfId="2755"/>
    <cellStyle name="40% - Accent2 3 3 4 2" xfId="9793"/>
    <cellStyle name="40% - Accent2 3 3 4 3" xfId="16830"/>
    <cellStyle name="40% - Accent2 3 3 5" xfId="3929"/>
    <cellStyle name="40% - Accent2 3 3 5 2" xfId="10966"/>
    <cellStyle name="40% - Accent2 3 3 5 3" xfId="18003"/>
    <cellStyle name="40% - Accent2 3 3 6" xfId="5102"/>
    <cellStyle name="40% - Accent2 3 3 6 2" xfId="12139"/>
    <cellStyle name="40% - Accent2 3 3 6 3" xfId="19176"/>
    <cellStyle name="40% - Accent2 3 3 7" xfId="6275"/>
    <cellStyle name="40% - Accent2 3 3 7 2" xfId="13312"/>
    <cellStyle name="40% - Accent2 3 3 7 3" xfId="20349"/>
    <cellStyle name="40% - Accent2 3 3 8" xfId="7448"/>
    <cellStyle name="40% - Accent2 3 3 9" xfId="14485"/>
    <cellStyle name="40% - Accent2 3 4" xfId="659"/>
    <cellStyle name="40% - Accent2 3 4 2" xfId="1235"/>
    <cellStyle name="40% - Accent2 3 4 2 2" xfId="2350"/>
    <cellStyle name="40% - Accent2 3 4 2 2 2" xfId="9388"/>
    <cellStyle name="40% - Accent2 3 4 2 2 3" xfId="16425"/>
    <cellStyle name="40% - Accent2 3 4 2 3" xfId="3523"/>
    <cellStyle name="40% - Accent2 3 4 2 3 2" xfId="10561"/>
    <cellStyle name="40% - Accent2 3 4 2 3 3" xfId="17598"/>
    <cellStyle name="40% - Accent2 3 4 2 4" xfId="4697"/>
    <cellStyle name="40% - Accent2 3 4 2 4 2" xfId="11734"/>
    <cellStyle name="40% - Accent2 3 4 2 4 3" xfId="18771"/>
    <cellStyle name="40% - Accent2 3 4 2 5" xfId="5870"/>
    <cellStyle name="40% - Accent2 3 4 2 5 2" xfId="12907"/>
    <cellStyle name="40% - Accent2 3 4 2 5 3" xfId="19944"/>
    <cellStyle name="40% - Accent2 3 4 2 6" xfId="7043"/>
    <cellStyle name="40% - Accent2 3 4 2 6 2" xfId="14080"/>
    <cellStyle name="40% - Accent2 3 4 2 6 3" xfId="21117"/>
    <cellStyle name="40% - Accent2 3 4 2 7" xfId="8216"/>
    <cellStyle name="40% - Accent2 3 4 2 8" xfId="15253"/>
    <cellStyle name="40% - Accent2 3 4 3" xfId="1774"/>
    <cellStyle name="40% - Accent2 3 4 3 2" xfId="8812"/>
    <cellStyle name="40% - Accent2 3 4 3 3" xfId="15849"/>
    <cellStyle name="40% - Accent2 3 4 4" xfId="2947"/>
    <cellStyle name="40% - Accent2 3 4 4 2" xfId="9985"/>
    <cellStyle name="40% - Accent2 3 4 4 3" xfId="17022"/>
    <cellStyle name="40% - Accent2 3 4 5" xfId="4121"/>
    <cellStyle name="40% - Accent2 3 4 5 2" xfId="11158"/>
    <cellStyle name="40% - Accent2 3 4 5 3" xfId="18195"/>
    <cellStyle name="40% - Accent2 3 4 6" xfId="5294"/>
    <cellStyle name="40% - Accent2 3 4 6 2" xfId="12331"/>
    <cellStyle name="40% - Accent2 3 4 6 3" xfId="19368"/>
    <cellStyle name="40% - Accent2 3 4 7" xfId="6467"/>
    <cellStyle name="40% - Accent2 3 4 7 2" xfId="13504"/>
    <cellStyle name="40% - Accent2 3 4 7 3" xfId="20541"/>
    <cellStyle name="40% - Accent2 3 4 8" xfId="7640"/>
    <cellStyle name="40% - Accent2 3 4 9" xfId="14677"/>
    <cellStyle name="40% - Accent2 3 5" xfId="809"/>
    <cellStyle name="40% - Accent2 3 5 2" xfId="1924"/>
    <cellStyle name="40% - Accent2 3 5 2 2" xfId="8962"/>
    <cellStyle name="40% - Accent2 3 5 2 3" xfId="15999"/>
    <cellStyle name="40% - Accent2 3 5 3" xfId="3097"/>
    <cellStyle name="40% - Accent2 3 5 3 2" xfId="10135"/>
    <cellStyle name="40% - Accent2 3 5 3 3" xfId="17172"/>
    <cellStyle name="40% - Accent2 3 5 4" xfId="4271"/>
    <cellStyle name="40% - Accent2 3 5 4 2" xfId="11308"/>
    <cellStyle name="40% - Accent2 3 5 4 3" xfId="18345"/>
    <cellStyle name="40% - Accent2 3 5 5" xfId="5444"/>
    <cellStyle name="40% - Accent2 3 5 5 2" xfId="12481"/>
    <cellStyle name="40% - Accent2 3 5 5 3" xfId="19518"/>
    <cellStyle name="40% - Accent2 3 5 6" xfId="6617"/>
    <cellStyle name="40% - Accent2 3 5 6 2" xfId="13654"/>
    <cellStyle name="40% - Accent2 3 5 6 3" xfId="20691"/>
    <cellStyle name="40% - Accent2 3 5 7" xfId="7790"/>
    <cellStyle name="40% - Accent2 3 5 8" xfId="14827"/>
    <cellStyle name="40% - Accent2 3 6" xfId="237"/>
    <cellStyle name="40% - Accent2 3 6 2" xfId="8391"/>
    <cellStyle name="40% - Accent2 3 6 3" xfId="15428"/>
    <cellStyle name="40% - Accent2 3 7" xfId="2525"/>
    <cellStyle name="40% - Accent2 3 7 2" xfId="9563"/>
    <cellStyle name="40% - Accent2 3 7 3" xfId="16600"/>
    <cellStyle name="40% - Accent2 3 8" xfId="3699"/>
    <cellStyle name="40% - Accent2 3 8 2" xfId="10736"/>
    <cellStyle name="40% - Accent2 3 8 3" xfId="17773"/>
    <cellStyle name="40% - Accent2 3 9" xfId="4872"/>
    <cellStyle name="40% - Accent2 3 9 2" xfId="11909"/>
    <cellStyle name="40% - Accent2 3 9 3" xfId="18946"/>
    <cellStyle name="40% - Accent2 4" xfId="119"/>
    <cellStyle name="40% - Accent2 4 10" xfId="6046"/>
    <cellStyle name="40% - Accent2 4 10 2" xfId="13083"/>
    <cellStyle name="40% - Accent2 4 10 3" xfId="20120"/>
    <cellStyle name="40% - Accent2 4 11" xfId="7219"/>
    <cellStyle name="40% - Accent2 4 12" xfId="14256"/>
    <cellStyle name="40% - Accent2 4 2" xfId="330"/>
    <cellStyle name="40% - Accent2 4 2 10" xfId="7311"/>
    <cellStyle name="40% - Accent2 4 2 11" xfId="14348"/>
    <cellStyle name="40% - Accent2 4 2 2" xfId="470"/>
    <cellStyle name="40% - Accent2 4 2 2 2" xfId="1046"/>
    <cellStyle name="40% - Accent2 4 2 2 2 2" xfId="2161"/>
    <cellStyle name="40% - Accent2 4 2 2 2 2 2" xfId="9199"/>
    <cellStyle name="40% - Accent2 4 2 2 2 2 3" xfId="16236"/>
    <cellStyle name="40% - Accent2 4 2 2 2 3" xfId="3334"/>
    <cellStyle name="40% - Accent2 4 2 2 2 3 2" xfId="10372"/>
    <cellStyle name="40% - Accent2 4 2 2 2 3 3" xfId="17409"/>
    <cellStyle name="40% - Accent2 4 2 2 2 4" xfId="4508"/>
    <cellStyle name="40% - Accent2 4 2 2 2 4 2" xfId="11545"/>
    <cellStyle name="40% - Accent2 4 2 2 2 4 3" xfId="18582"/>
    <cellStyle name="40% - Accent2 4 2 2 2 5" xfId="5681"/>
    <cellStyle name="40% - Accent2 4 2 2 2 5 2" xfId="12718"/>
    <cellStyle name="40% - Accent2 4 2 2 2 5 3" xfId="19755"/>
    <cellStyle name="40% - Accent2 4 2 2 2 6" xfId="6854"/>
    <cellStyle name="40% - Accent2 4 2 2 2 6 2" xfId="13891"/>
    <cellStyle name="40% - Accent2 4 2 2 2 6 3" xfId="20928"/>
    <cellStyle name="40% - Accent2 4 2 2 2 7" xfId="8027"/>
    <cellStyle name="40% - Accent2 4 2 2 2 8" xfId="15064"/>
    <cellStyle name="40% - Accent2 4 2 2 3" xfId="1585"/>
    <cellStyle name="40% - Accent2 4 2 2 3 2" xfId="8623"/>
    <cellStyle name="40% - Accent2 4 2 2 3 3" xfId="15660"/>
    <cellStyle name="40% - Accent2 4 2 2 4" xfId="2758"/>
    <cellStyle name="40% - Accent2 4 2 2 4 2" xfId="9796"/>
    <cellStyle name="40% - Accent2 4 2 2 4 3" xfId="16833"/>
    <cellStyle name="40% - Accent2 4 2 2 5" xfId="3932"/>
    <cellStyle name="40% - Accent2 4 2 2 5 2" xfId="10969"/>
    <cellStyle name="40% - Accent2 4 2 2 5 3" xfId="18006"/>
    <cellStyle name="40% - Accent2 4 2 2 6" xfId="5105"/>
    <cellStyle name="40% - Accent2 4 2 2 6 2" xfId="12142"/>
    <cellStyle name="40% - Accent2 4 2 2 6 3" xfId="19179"/>
    <cellStyle name="40% - Accent2 4 2 2 7" xfId="6278"/>
    <cellStyle name="40% - Accent2 4 2 2 7 2" xfId="13315"/>
    <cellStyle name="40% - Accent2 4 2 2 7 3" xfId="20352"/>
    <cellStyle name="40% - Accent2 4 2 2 8" xfId="7451"/>
    <cellStyle name="40% - Accent2 4 2 2 9" xfId="14488"/>
    <cellStyle name="40% - Accent2 4 2 3" xfId="662"/>
    <cellStyle name="40% - Accent2 4 2 3 2" xfId="1238"/>
    <cellStyle name="40% - Accent2 4 2 3 2 2" xfId="2353"/>
    <cellStyle name="40% - Accent2 4 2 3 2 2 2" xfId="9391"/>
    <cellStyle name="40% - Accent2 4 2 3 2 2 3" xfId="16428"/>
    <cellStyle name="40% - Accent2 4 2 3 2 3" xfId="3526"/>
    <cellStyle name="40% - Accent2 4 2 3 2 3 2" xfId="10564"/>
    <cellStyle name="40% - Accent2 4 2 3 2 3 3" xfId="17601"/>
    <cellStyle name="40% - Accent2 4 2 3 2 4" xfId="4700"/>
    <cellStyle name="40% - Accent2 4 2 3 2 4 2" xfId="11737"/>
    <cellStyle name="40% - Accent2 4 2 3 2 4 3" xfId="18774"/>
    <cellStyle name="40% - Accent2 4 2 3 2 5" xfId="5873"/>
    <cellStyle name="40% - Accent2 4 2 3 2 5 2" xfId="12910"/>
    <cellStyle name="40% - Accent2 4 2 3 2 5 3" xfId="19947"/>
    <cellStyle name="40% - Accent2 4 2 3 2 6" xfId="7046"/>
    <cellStyle name="40% - Accent2 4 2 3 2 6 2" xfId="14083"/>
    <cellStyle name="40% - Accent2 4 2 3 2 6 3" xfId="21120"/>
    <cellStyle name="40% - Accent2 4 2 3 2 7" xfId="8219"/>
    <cellStyle name="40% - Accent2 4 2 3 2 8" xfId="15256"/>
    <cellStyle name="40% - Accent2 4 2 3 3" xfId="1777"/>
    <cellStyle name="40% - Accent2 4 2 3 3 2" xfId="8815"/>
    <cellStyle name="40% - Accent2 4 2 3 3 3" xfId="15852"/>
    <cellStyle name="40% - Accent2 4 2 3 4" xfId="2950"/>
    <cellStyle name="40% - Accent2 4 2 3 4 2" xfId="9988"/>
    <cellStyle name="40% - Accent2 4 2 3 4 3" xfId="17025"/>
    <cellStyle name="40% - Accent2 4 2 3 5" xfId="4124"/>
    <cellStyle name="40% - Accent2 4 2 3 5 2" xfId="11161"/>
    <cellStyle name="40% - Accent2 4 2 3 5 3" xfId="18198"/>
    <cellStyle name="40% - Accent2 4 2 3 6" xfId="5297"/>
    <cellStyle name="40% - Accent2 4 2 3 6 2" xfId="12334"/>
    <cellStyle name="40% - Accent2 4 2 3 6 3" xfId="19371"/>
    <cellStyle name="40% - Accent2 4 2 3 7" xfId="6470"/>
    <cellStyle name="40% - Accent2 4 2 3 7 2" xfId="13507"/>
    <cellStyle name="40% - Accent2 4 2 3 7 3" xfId="20544"/>
    <cellStyle name="40% - Accent2 4 2 3 8" xfId="7643"/>
    <cellStyle name="40% - Accent2 4 2 3 9" xfId="14680"/>
    <cellStyle name="40% - Accent2 4 2 4" xfId="906"/>
    <cellStyle name="40% - Accent2 4 2 4 2" xfId="2021"/>
    <cellStyle name="40% - Accent2 4 2 4 2 2" xfId="9059"/>
    <cellStyle name="40% - Accent2 4 2 4 2 3" xfId="16096"/>
    <cellStyle name="40% - Accent2 4 2 4 3" xfId="3194"/>
    <cellStyle name="40% - Accent2 4 2 4 3 2" xfId="10232"/>
    <cellStyle name="40% - Accent2 4 2 4 3 3" xfId="17269"/>
    <cellStyle name="40% - Accent2 4 2 4 4" xfId="4368"/>
    <cellStyle name="40% - Accent2 4 2 4 4 2" xfId="11405"/>
    <cellStyle name="40% - Accent2 4 2 4 4 3" xfId="18442"/>
    <cellStyle name="40% - Accent2 4 2 4 5" xfId="5541"/>
    <cellStyle name="40% - Accent2 4 2 4 5 2" xfId="12578"/>
    <cellStyle name="40% - Accent2 4 2 4 5 3" xfId="19615"/>
    <cellStyle name="40% - Accent2 4 2 4 6" xfId="6714"/>
    <cellStyle name="40% - Accent2 4 2 4 6 2" xfId="13751"/>
    <cellStyle name="40% - Accent2 4 2 4 6 3" xfId="20788"/>
    <cellStyle name="40% - Accent2 4 2 4 7" xfId="7887"/>
    <cellStyle name="40% - Accent2 4 2 4 8" xfId="14924"/>
    <cellStyle name="40% - Accent2 4 2 5" xfId="1445"/>
    <cellStyle name="40% - Accent2 4 2 5 2" xfId="8483"/>
    <cellStyle name="40% - Accent2 4 2 5 3" xfId="15520"/>
    <cellStyle name="40% - Accent2 4 2 6" xfId="2618"/>
    <cellStyle name="40% - Accent2 4 2 6 2" xfId="9656"/>
    <cellStyle name="40% - Accent2 4 2 6 3" xfId="16693"/>
    <cellStyle name="40% - Accent2 4 2 7" xfId="3792"/>
    <cellStyle name="40% - Accent2 4 2 7 2" xfId="10829"/>
    <cellStyle name="40% - Accent2 4 2 7 3" xfId="17866"/>
    <cellStyle name="40% - Accent2 4 2 8" xfId="4965"/>
    <cellStyle name="40% - Accent2 4 2 8 2" xfId="12002"/>
    <cellStyle name="40% - Accent2 4 2 8 3" xfId="19039"/>
    <cellStyle name="40% - Accent2 4 2 9" xfId="6138"/>
    <cellStyle name="40% - Accent2 4 2 9 2" xfId="13175"/>
    <cellStyle name="40% - Accent2 4 2 9 3" xfId="20212"/>
    <cellStyle name="40% - Accent2 4 3" xfId="469"/>
    <cellStyle name="40% - Accent2 4 3 2" xfId="1045"/>
    <cellStyle name="40% - Accent2 4 3 2 2" xfId="2160"/>
    <cellStyle name="40% - Accent2 4 3 2 2 2" xfId="9198"/>
    <cellStyle name="40% - Accent2 4 3 2 2 3" xfId="16235"/>
    <cellStyle name="40% - Accent2 4 3 2 3" xfId="3333"/>
    <cellStyle name="40% - Accent2 4 3 2 3 2" xfId="10371"/>
    <cellStyle name="40% - Accent2 4 3 2 3 3" xfId="17408"/>
    <cellStyle name="40% - Accent2 4 3 2 4" xfId="4507"/>
    <cellStyle name="40% - Accent2 4 3 2 4 2" xfId="11544"/>
    <cellStyle name="40% - Accent2 4 3 2 4 3" xfId="18581"/>
    <cellStyle name="40% - Accent2 4 3 2 5" xfId="5680"/>
    <cellStyle name="40% - Accent2 4 3 2 5 2" xfId="12717"/>
    <cellStyle name="40% - Accent2 4 3 2 5 3" xfId="19754"/>
    <cellStyle name="40% - Accent2 4 3 2 6" xfId="6853"/>
    <cellStyle name="40% - Accent2 4 3 2 6 2" xfId="13890"/>
    <cellStyle name="40% - Accent2 4 3 2 6 3" xfId="20927"/>
    <cellStyle name="40% - Accent2 4 3 2 7" xfId="8026"/>
    <cellStyle name="40% - Accent2 4 3 2 8" xfId="15063"/>
    <cellStyle name="40% - Accent2 4 3 3" xfId="1584"/>
    <cellStyle name="40% - Accent2 4 3 3 2" xfId="8622"/>
    <cellStyle name="40% - Accent2 4 3 3 3" xfId="15659"/>
    <cellStyle name="40% - Accent2 4 3 4" xfId="2757"/>
    <cellStyle name="40% - Accent2 4 3 4 2" xfId="9795"/>
    <cellStyle name="40% - Accent2 4 3 4 3" xfId="16832"/>
    <cellStyle name="40% - Accent2 4 3 5" xfId="3931"/>
    <cellStyle name="40% - Accent2 4 3 5 2" xfId="10968"/>
    <cellStyle name="40% - Accent2 4 3 5 3" xfId="18005"/>
    <cellStyle name="40% - Accent2 4 3 6" xfId="5104"/>
    <cellStyle name="40% - Accent2 4 3 6 2" xfId="12141"/>
    <cellStyle name="40% - Accent2 4 3 6 3" xfId="19178"/>
    <cellStyle name="40% - Accent2 4 3 7" xfId="6277"/>
    <cellStyle name="40% - Accent2 4 3 7 2" xfId="13314"/>
    <cellStyle name="40% - Accent2 4 3 7 3" xfId="20351"/>
    <cellStyle name="40% - Accent2 4 3 8" xfId="7450"/>
    <cellStyle name="40% - Accent2 4 3 9" xfId="14487"/>
    <cellStyle name="40% - Accent2 4 4" xfId="661"/>
    <cellStyle name="40% - Accent2 4 4 2" xfId="1237"/>
    <cellStyle name="40% - Accent2 4 4 2 2" xfId="2352"/>
    <cellStyle name="40% - Accent2 4 4 2 2 2" xfId="9390"/>
    <cellStyle name="40% - Accent2 4 4 2 2 3" xfId="16427"/>
    <cellStyle name="40% - Accent2 4 4 2 3" xfId="3525"/>
    <cellStyle name="40% - Accent2 4 4 2 3 2" xfId="10563"/>
    <cellStyle name="40% - Accent2 4 4 2 3 3" xfId="17600"/>
    <cellStyle name="40% - Accent2 4 4 2 4" xfId="4699"/>
    <cellStyle name="40% - Accent2 4 4 2 4 2" xfId="11736"/>
    <cellStyle name="40% - Accent2 4 4 2 4 3" xfId="18773"/>
    <cellStyle name="40% - Accent2 4 4 2 5" xfId="5872"/>
    <cellStyle name="40% - Accent2 4 4 2 5 2" xfId="12909"/>
    <cellStyle name="40% - Accent2 4 4 2 5 3" xfId="19946"/>
    <cellStyle name="40% - Accent2 4 4 2 6" xfId="7045"/>
    <cellStyle name="40% - Accent2 4 4 2 6 2" xfId="14082"/>
    <cellStyle name="40% - Accent2 4 4 2 6 3" xfId="21119"/>
    <cellStyle name="40% - Accent2 4 4 2 7" xfId="8218"/>
    <cellStyle name="40% - Accent2 4 4 2 8" xfId="15255"/>
    <cellStyle name="40% - Accent2 4 4 3" xfId="1776"/>
    <cellStyle name="40% - Accent2 4 4 3 2" xfId="8814"/>
    <cellStyle name="40% - Accent2 4 4 3 3" xfId="15851"/>
    <cellStyle name="40% - Accent2 4 4 4" xfId="2949"/>
    <cellStyle name="40% - Accent2 4 4 4 2" xfId="9987"/>
    <cellStyle name="40% - Accent2 4 4 4 3" xfId="17024"/>
    <cellStyle name="40% - Accent2 4 4 5" xfId="4123"/>
    <cellStyle name="40% - Accent2 4 4 5 2" xfId="11160"/>
    <cellStyle name="40% - Accent2 4 4 5 3" xfId="18197"/>
    <cellStyle name="40% - Accent2 4 4 6" xfId="5296"/>
    <cellStyle name="40% - Accent2 4 4 6 2" xfId="12333"/>
    <cellStyle name="40% - Accent2 4 4 6 3" xfId="19370"/>
    <cellStyle name="40% - Accent2 4 4 7" xfId="6469"/>
    <cellStyle name="40% - Accent2 4 4 7 2" xfId="13506"/>
    <cellStyle name="40% - Accent2 4 4 7 3" xfId="20543"/>
    <cellStyle name="40% - Accent2 4 4 8" xfId="7642"/>
    <cellStyle name="40% - Accent2 4 4 9" xfId="14679"/>
    <cellStyle name="40% - Accent2 4 5" xfId="810"/>
    <cellStyle name="40% - Accent2 4 5 2" xfId="1925"/>
    <cellStyle name="40% - Accent2 4 5 2 2" xfId="8963"/>
    <cellStyle name="40% - Accent2 4 5 2 3" xfId="16000"/>
    <cellStyle name="40% - Accent2 4 5 3" xfId="3098"/>
    <cellStyle name="40% - Accent2 4 5 3 2" xfId="10136"/>
    <cellStyle name="40% - Accent2 4 5 3 3" xfId="17173"/>
    <cellStyle name="40% - Accent2 4 5 4" xfId="4272"/>
    <cellStyle name="40% - Accent2 4 5 4 2" xfId="11309"/>
    <cellStyle name="40% - Accent2 4 5 4 3" xfId="18346"/>
    <cellStyle name="40% - Accent2 4 5 5" xfId="5445"/>
    <cellStyle name="40% - Accent2 4 5 5 2" xfId="12482"/>
    <cellStyle name="40% - Accent2 4 5 5 3" xfId="19519"/>
    <cellStyle name="40% - Accent2 4 5 6" xfId="6618"/>
    <cellStyle name="40% - Accent2 4 5 6 2" xfId="13655"/>
    <cellStyle name="40% - Accent2 4 5 6 3" xfId="20692"/>
    <cellStyle name="40% - Accent2 4 5 7" xfId="7791"/>
    <cellStyle name="40% - Accent2 4 5 8" xfId="14828"/>
    <cellStyle name="40% - Accent2 4 6" xfId="238"/>
    <cellStyle name="40% - Accent2 4 6 2" xfId="8392"/>
    <cellStyle name="40% - Accent2 4 6 3" xfId="15429"/>
    <cellStyle name="40% - Accent2 4 7" xfId="2526"/>
    <cellStyle name="40% - Accent2 4 7 2" xfId="9564"/>
    <cellStyle name="40% - Accent2 4 7 3" xfId="16601"/>
    <cellStyle name="40% - Accent2 4 8" xfId="3700"/>
    <cellStyle name="40% - Accent2 4 8 2" xfId="10737"/>
    <cellStyle name="40% - Accent2 4 8 3" xfId="17774"/>
    <cellStyle name="40% - Accent2 4 9" xfId="4873"/>
    <cellStyle name="40% - Accent2 4 9 2" xfId="11910"/>
    <cellStyle name="40% - Accent2 4 9 3" xfId="18947"/>
    <cellStyle name="40% - Accent2 5" xfId="135"/>
    <cellStyle name="40% - Accent2 5 10" xfId="6047"/>
    <cellStyle name="40% - Accent2 5 10 2" xfId="13084"/>
    <cellStyle name="40% - Accent2 5 10 3" xfId="20121"/>
    <cellStyle name="40% - Accent2 5 11" xfId="7220"/>
    <cellStyle name="40% - Accent2 5 12" xfId="14257"/>
    <cellStyle name="40% - Accent2 5 2" xfId="331"/>
    <cellStyle name="40% - Accent2 5 2 10" xfId="7312"/>
    <cellStyle name="40% - Accent2 5 2 11" xfId="14349"/>
    <cellStyle name="40% - Accent2 5 2 2" xfId="472"/>
    <cellStyle name="40% - Accent2 5 2 2 2" xfId="1048"/>
    <cellStyle name="40% - Accent2 5 2 2 2 2" xfId="2163"/>
    <cellStyle name="40% - Accent2 5 2 2 2 2 2" xfId="9201"/>
    <cellStyle name="40% - Accent2 5 2 2 2 2 3" xfId="16238"/>
    <cellStyle name="40% - Accent2 5 2 2 2 3" xfId="3336"/>
    <cellStyle name="40% - Accent2 5 2 2 2 3 2" xfId="10374"/>
    <cellStyle name="40% - Accent2 5 2 2 2 3 3" xfId="17411"/>
    <cellStyle name="40% - Accent2 5 2 2 2 4" xfId="4510"/>
    <cellStyle name="40% - Accent2 5 2 2 2 4 2" xfId="11547"/>
    <cellStyle name="40% - Accent2 5 2 2 2 4 3" xfId="18584"/>
    <cellStyle name="40% - Accent2 5 2 2 2 5" xfId="5683"/>
    <cellStyle name="40% - Accent2 5 2 2 2 5 2" xfId="12720"/>
    <cellStyle name="40% - Accent2 5 2 2 2 5 3" xfId="19757"/>
    <cellStyle name="40% - Accent2 5 2 2 2 6" xfId="6856"/>
    <cellStyle name="40% - Accent2 5 2 2 2 6 2" xfId="13893"/>
    <cellStyle name="40% - Accent2 5 2 2 2 6 3" xfId="20930"/>
    <cellStyle name="40% - Accent2 5 2 2 2 7" xfId="8029"/>
    <cellStyle name="40% - Accent2 5 2 2 2 8" xfId="15066"/>
    <cellStyle name="40% - Accent2 5 2 2 3" xfId="1587"/>
    <cellStyle name="40% - Accent2 5 2 2 3 2" xfId="8625"/>
    <cellStyle name="40% - Accent2 5 2 2 3 3" xfId="15662"/>
    <cellStyle name="40% - Accent2 5 2 2 4" xfId="2760"/>
    <cellStyle name="40% - Accent2 5 2 2 4 2" xfId="9798"/>
    <cellStyle name="40% - Accent2 5 2 2 4 3" xfId="16835"/>
    <cellStyle name="40% - Accent2 5 2 2 5" xfId="3934"/>
    <cellStyle name="40% - Accent2 5 2 2 5 2" xfId="10971"/>
    <cellStyle name="40% - Accent2 5 2 2 5 3" xfId="18008"/>
    <cellStyle name="40% - Accent2 5 2 2 6" xfId="5107"/>
    <cellStyle name="40% - Accent2 5 2 2 6 2" xfId="12144"/>
    <cellStyle name="40% - Accent2 5 2 2 6 3" xfId="19181"/>
    <cellStyle name="40% - Accent2 5 2 2 7" xfId="6280"/>
    <cellStyle name="40% - Accent2 5 2 2 7 2" xfId="13317"/>
    <cellStyle name="40% - Accent2 5 2 2 7 3" xfId="20354"/>
    <cellStyle name="40% - Accent2 5 2 2 8" xfId="7453"/>
    <cellStyle name="40% - Accent2 5 2 2 9" xfId="14490"/>
    <cellStyle name="40% - Accent2 5 2 3" xfId="664"/>
    <cellStyle name="40% - Accent2 5 2 3 2" xfId="1240"/>
    <cellStyle name="40% - Accent2 5 2 3 2 2" xfId="2355"/>
    <cellStyle name="40% - Accent2 5 2 3 2 2 2" xfId="9393"/>
    <cellStyle name="40% - Accent2 5 2 3 2 2 3" xfId="16430"/>
    <cellStyle name="40% - Accent2 5 2 3 2 3" xfId="3528"/>
    <cellStyle name="40% - Accent2 5 2 3 2 3 2" xfId="10566"/>
    <cellStyle name="40% - Accent2 5 2 3 2 3 3" xfId="17603"/>
    <cellStyle name="40% - Accent2 5 2 3 2 4" xfId="4702"/>
    <cellStyle name="40% - Accent2 5 2 3 2 4 2" xfId="11739"/>
    <cellStyle name="40% - Accent2 5 2 3 2 4 3" xfId="18776"/>
    <cellStyle name="40% - Accent2 5 2 3 2 5" xfId="5875"/>
    <cellStyle name="40% - Accent2 5 2 3 2 5 2" xfId="12912"/>
    <cellStyle name="40% - Accent2 5 2 3 2 5 3" xfId="19949"/>
    <cellStyle name="40% - Accent2 5 2 3 2 6" xfId="7048"/>
    <cellStyle name="40% - Accent2 5 2 3 2 6 2" xfId="14085"/>
    <cellStyle name="40% - Accent2 5 2 3 2 6 3" xfId="21122"/>
    <cellStyle name="40% - Accent2 5 2 3 2 7" xfId="8221"/>
    <cellStyle name="40% - Accent2 5 2 3 2 8" xfId="15258"/>
    <cellStyle name="40% - Accent2 5 2 3 3" xfId="1779"/>
    <cellStyle name="40% - Accent2 5 2 3 3 2" xfId="8817"/>
    <cellStyle name="40% - Accent2 5 2 3 3 3" xfId="15854"/>
    <cellStyle name="40% - Accent2 5 2 3 4" xfId="2952"/>
    <cellStyle name="40% - Accent2 5 2 3 4 2" xfId="9990"/>
    <cellStyle name="40% - Accent2 5 2 3 4 3" xfId="17027"/>
    <cellStyle name="40% - Accent2 5 2 3 5" xfId="4126"/>
    <cellStyle name="40% - Accent2 5 2 3 5 2" xfId="11163"/>
    <cellStyle name="40% - Accent2 5 2 3 5 3" xfId="18200"/>
    <cellStyle name="40% - Accent2 5 2 3 6" xfId="5299"/>
    <cellStyle name="40% - Accent2 5 2 3 6 2" xfId="12336"/>
    <cellStyle name="40% - Accent2 5 2 3 6 3" xfId="19373"/>
    <cellStyle name="40% - Accent2 5 2 3 7" xfId="6472"/>
    <cellStyle name="40% - Accent2 5 2 3 7 2" xfId="13509"/>
    <cellStyle name="40% - Accent2 5 2 3 7 3" xfId="20546"/>
    <cellStyle name="40% - Accent2 5 2 3 8" xfId="7645"/>
    <cellStyle name="40% - Accent2 5 2 3 9" xfId="14682"/>
    <cellStyle name="40% - Accent2 5 2 4" xfId="907"/>
    <cellStyle name="40% - Accent2 5 2 4 2" xfId="2022"/>
    <cellStyle name="40% - Accent2 5 2 4 2 2" xfId="9060"/>
    <cellStyle name="40% - Accent2 5 2 4 2 3" xfId="16097"/>
    <cellStyle name="40% - Accent2 5 2 4 3" xfId="3195"/>
    <cellStyle name="40% - Accent2 5 2 4 3 2" xfId="10233"/>
    <cellStyle name="40% - Accent2 5 2 4 3 3" xfId="17270"/>
    <cellStyle name="40% - Accent2 5 2 4 4" xfId="4369"/>
    <cellStyle name="40% - Accent2 5 2 4 4 2" xfId="11406"/>
    <cellStyle name="40% - Accent2 5 2 4 4 3" xfId="18443"/>
    <cellStyle name="40% - Accent2 5 2 4 5" xfId="5542"/>
    <cellStyle name="40% - Accent2 5 2 4 5 2" xfId="12579"/>
    <cellStyle name="40% - Accent2 5 2 4 5 3" xfId="19616"/>
    <cellStyle name="40% - Accent2 5 2 4 6" xfId="6715"/>
    <cellStyle name="40% - Accent2 5 2 4 6 2" xfId="13752"/>
    <cellStyle name="40% - Accent2 5 2 4 6 3" xfId="20789"/>
    <cellStyle name="40% - Accent2 5 2 4 7" xfId="7888"/>
    <cellStyle name="40% - Accent2 5 2 4 8" xfId="14925"/>
    <cellStyle name="40% - Accent2 5 2 5" xfId="1446"/>
    <cellStyle name="40% - Accent2 5 2 5 2" xfId="8484"/>
    <cellStyle name="40% - Accent2 5 2 5 3" xfId="15521"/>
    <cellStyle name="40% - Accent2 5 2 6" xfId="2619"/>
    <cellStyle name="40% - Accent2 5 2 6 2" xfId="9657"/>
    <cellStyle name="40% - Accent2 5 2 6 3" xfId="16694"/>
    <cellStyle name="40% - Accent2 5 2 7" xfId="3793"/>
    <cellStyle name="40% - Accent2 5 2 7 2" xfId="10830"/>
    <cellStyle name="40% - Accent2 5 2 7 3" xfId="17867"/>
    <cellStyle name="40% - Accent2 5 2 8" xfId="4966"/>
    <cellStyle name="40% - Accent2 5 2 8 2" xfId="12003"/>
    <cellStyle name="40% - Accent2 5 2 8 3" xfId="19040"/>
    <cellStyle name="40% - Accent2 5 2 9" xfId="6139"/>
    <cellStyle name="40% - Accent2 5 2 9 2" xfId="13176"/>
    <cellStyle name="40% - Accent2 5 2 9 3" xfId="20213"/>
    <cellStyle name="40% - Accent2 5 3" xfId="471"/>
    <cellStyle name="40% - Accent2 5 3 2" xfId="1047"/>
    <cellStyle name="40% - Accent2 5 3 2 2" xfId="2162"/>
    <cellStyle name="40% - Accent2 5 3 2 2 2" xfId="9200"/>
    <cellStyle name="40% - Accent2 5 3 2 2 3" xfId="16237"/>
    <cellStyle name="40% - Accent2 5 3 2 3" xfId="3335"/>
    <cellStyle name="40% - Accent2 5 3 2 3 2" xfId="10373"/>
    <cellStyle name="40% - Accent2 5 3 2 3 3" xfId="17410"/>
    <cellStyle name="40% - Accent2 5 3 2 4" xfId="4509"/>
    <cellStyle name="40% - Accent2 5 3 2 4 2" xfId="11546"/>
    <cellStyle name="40% - Accent2 5 3 2 4 3" xfId="18583"/>
    <cellStyle name="40% - Accent2 5 3 2 5" xfId="5682"/>
    <cellStyle name="40% - Accent2 5 3 2 5 2" xfId="12719"/>
    <cellStyle name="40% - Accent2 5 3 2 5 3" xfId="19756"/>
    <cellStyle name="40% - Accent2 5 3 2 6" xfId="6855"/>
    <cellStyle name="40% - Accent2 5 3 2 6 2" xfId="13892"/>
    <cellStyle name="40% - Accent2 5 3 2 6 3" xfId="20929"/>
    <cellStyle name="40% - Accent2 5 3 2 7" xfId="8028"/>
    <cellStyle name="40% - Accent2 5 3 2 8" xfId="15065"/>
    <cellStyle name="40% - Accent2 5 3 3" xfId="1586"/>
    <cellStyle name="40% - Accent2 5 3 3 2" xfId="8624"/>
    <cellStyle name="40% - Accent2 5 3 3 3" xfId="15661"/>
    <cellStyle name="40% - Accent2 5 3 4" xfId="2759"/>
    <cellStyle name="40% - Accent2 5 3 4 2" xfId="9797"/>
    <cellStyle name="40% - Accent2 5 3 4 3" xfId="16834"/>
    <cellStyle name="40% - Accent2 5 3 5" xfId="3933"/>
    <cellStyle name="40% - Accent2 5 3 5 2" xfId="10970"/>
    <cellStyle name="40% - Accent2 5 3 5 3" xfId="18007"/>
    <cellStyle name="40% - Accent2 5 3 6" xfId="5106"/>
    <cellStyle name="40% - Accent2 5 3 6 2" xfId="12143"/>
    <cellStyle name="40% - Accent2 5 3 6 3" xfId="19180"/>
    <cellStyle name="40% - Accent2 5 3 7" xfId="6279"/>
    <cellStyle name="40% - Accent2 5 3 7 2" xfId="13316"/>
    <cellStyle name="40% - Accent2 5 3 7 3" xfId="20353"/>
    <cellStyle name="40% - Accent2 5 3 8" xfId="7452"/>
    <cellStyle name="40% - Accent2 5 3 9" xfId="14489"/>
    <cellStyle name="40% - Accent2 5 4" xfId="663"/>
    <cellStyle name="40% - Accent2 5 4 2" xfId="1239"/>
    <cellStyle name="40% - Accent2 5 4 2 2" xfId="2354"/>
    <cellStyle name="40% - Accent2 5 4 2 2 2" xfId="9392"/>
    <cellStyle name="40% - Accent2 5 4 2 2 3" xfId="16429"/>
    <cellStyle name="40% - Accent2 5 4 2 3" xfId="3527"/>
    <cellStyle name="40% - Accent2 5 4 2 3 2" xfId="10565"/>
    <cellStyle name="40% - Accent2 5 4 2 3 3" xfId="17602"/>
    <cellStyle name="40% - Accent2 5 4 2 4" xfId="4701"/>
    <cellStyle name="40% - Accent2 5 4 2 4 2" xfId="11738"/>
    <cellStyle name="40% - Accent2 5 4 2 4 3" xfId="18775"/>
    <cellStyle name="40% - Accent2 5 4 2 5" xfId="5874"/>
    <cellStyle name="40% - Accent2 5 4 2 5 2" xfId="12911"/>
    <cellStyle name="40% - Accent2 5 4 2 5 3" xfId="19948"/>
    <cellStyle name="40% - Accent2 5 4 2 6" xfId="7047"/>
    <cellStyle name="40% - Accent2 5 4 2 6 2" xfId="14084"/>
    <cellStyle name="40% - Accent2 5 4 2 6 3" xfId="21121"/>
    <cellStyle name="40% - Accent2 5 4 2 7" xfId="8220"/>
    <cellStyle name="40% - Accent2 5 4 2 8" xfId="15257"/>
    <cellStyle name="40% - Accent2 5 4 3" xfId="1778"/>
    <cellStyle name="40% - Accent2 5 4 3 2" xfId="8816"/>
    <cellStyle name="40% - Accent2 5 4 3 3" xfId="15853"/>
    <cellStyle name="40% - Accent2 5 4 4" xfId="2951"/>
    <cellStyle name="40% - Accent2 5 4 4 2" xfId="9989"/>
    <cellStyle name="40% - Accent2 5 4 4 3" xfId="17026"/>
    <cellStyle name="40% - Accent2 5 4 5" xfId="4125"/>
    <cellStyle name="40% - Accent2 5 4 5 2" xfId="11162"/>
    <cellStyle name="40% - Accent2 5 4 5 3" xfId="18199"/>
    <cellStyle name="40% - Accent2 5 4 6" xfId="5298"/>
    <cellStyle name="40% - Accent2 5 4 6 2" xfId="12335"/>
    <cellStyle name="40% - Accent2 5 4 6 3" xfId="19372"/>
    <cellStyle name="40% - Accent2 5 4 7" xfId="6471"/>
    <cellStyle name="40% - Accent2 5 4 7 2" xfId="13508"/>
    <cellStyle name="40% - Accent2 5 4 7 3" xfId="20545"/>
    <cellStyle name="40% - Accent2 5 4 8" xfId="7644"/>
    <cellStyle name="40% - Accent2 5 4 9" xfId="14681"/>
    <cellStyle name="40% - Accent2 5 5" xfId="811"/>
    <cellStyle name="40% - Accent2 5 5 2" xfId="1926"/>
    <cellStyle name="40% - Accent2 5 5 2 2" xfId="8964"/>
    <cellStyle name="40% - Accent2 5 5 2 3" xfId="16001"/>
    <cellStyle name="40% - Accent2 5 5 3" xfId="3099"/>
    <cellStyle name="40% - Accent2 5 5 3 2" xfId="10137"/>
    <cellStyle name="40% - Accent2 5 5 3 3" xfId="17174"/>
    <cellStyle name="40% - Accent2 5 5 4" xfId="4273"/>
    <cellStyle name="40% - Accent2 5 5 4 2" xfId="11310"/>
    <cellStyle name="40% - Accent2 5 5 4 3" xfId="18347"/>
    <cellStyle name="40% - Accent2 5 5 5" xfId="5446"/>
    <cellStyle name="40% - Accent2 5 5 5 2" xfId="12483"/>
    <cellStyle name="40% - Accent2 5 5 5 3" xfId="19520"/>
    <cellStyle name="40% - Accent2 5 5 6" xfId="6619"/>
    <cellStyle name="40% - Accent2 5 5 6 2" xfId="13656"/>
    <cellStyle name="40% - Accent2 5 5 6 3" xfId="20693"/>
    <cellStyle name="40% - Accent2 5 5 7" xfId="7792"/>
    <cellStyle name="40% - Accent2 5 5 8" xfId="14829"/>
    <cellStyle name="40% - Accent2 5 6" xfId="239"/>
    <cellStyle name="40% - Accent2 5 6 2" xfId="8393"/>
    <cellStyle name="40% - Accent2 5 6 3" xfId="15430"/>
    <cellStyle name="40% - Accent2 5 7" xfId="2527"/>
    <cellStyle name="40% - Accent2 5 7 2" xfId="9565"/>
    <cellStyle name="40% - Accent2 5 7 3" xfId="16602"/>
    <cellStyle name="40% - Accent2 5 8" xfId="3701"/>
    <cellStyle name="40% - Accent2 5 8 2" xfId="10738"/>
    <cellStyle name="40% - Accent2 5 8 3" xfId="17775"/>
    <cellStyle name="40% - Accent2 5 9" xfId="4874"/>
    <cellStyle name="40% - Accent2 5 9 2" xfId="11911"/>
    <cellStyle name="40% - Accent2 5 9 3" xfId="18948"/>
    <cellStyle name="40% - Accent2 6" xfId="151"/>
    <cellStyle name="40% - Accent2 6 10" xfId="6048"/>
    <cellStyle name="40% - Accent2 6 10 2" xfId="13085"/>
    <cellStyle name="40% - Accent2 6 10 3" xfId="20122"/>
    <cellStyle name="40% - Accent2 6 11" xfId="7221"/>
    <cellStyle name="40% - Accent2 6 12" xfId="14258"/>
    <cellStyle name="40% - Accent2 6 2" xfId="332"/>
    <cellStyle name="40% - Accent2 6 2 10" xfId="7313"/>
    <cellStyle name="40% - Accent2 6 2 11" xfId="14350"/>
    <cellStyle name="40% - Accent2 6 2 2" xfId="474"/>
    <cellStyle name="40% - Accent2 6 2 2 2" xfId="1050"/>
    <cellStyle name="40% - Accent2 6 2 2 2 2" xfId="2165"/>
    <cellStyle name="40% - Accent2 6 2 2 2 2 2" xfId="9203"/>
    <cellStyle name="40% - Accent2 6 2 2 2 2 3" xfId="16240"/>
    <cellStyle name="40% - Accent2 6 2 2 2 3" xfId="3338"/>
    <cellStyle name="40% - Accent2 6 2 2 2 3 2" xfId="10376"/>
    <cellStyle name="40% - Accent2 6 2 2 2 3 3" xfId="17413"/>
    <cellStyle name="40% - Accent2 6 2 2 2 4" xfId="4512"/>
    <cellStyle name="40% - Accent2 6 2 2 2 4 2" xfId="11549"/>
    <cellStyle name="40% - Accent2 6 2 2 2 4 3" xfId="18586"/>
    <cellStyle name="40% - Accent2 6 2 2 2 5" xfId="5685"/>
    <cellStyle name="40% - Accent2 6 2 2 2 5 2" xfId="12722"/>
    <cellStyle name="40% - Accent2 6 2 2 2 5 3" xfId="19759"/>
    <cellStyle name="40% - Accent2 6 2 2 2 6" xfId="6858"/>
    <cellStyle name="40% - Accent2 6 2 2 2 6 2" xfId="13895"/>
    <cellStyle name="40% - Accent2 6 2 2 2 6 3" xfId="20932"/>
    <cellStyle name="40% - Accent2 6 2 2 2 7" xfId="8031"/>
    <cellStyle name="40% - Accent2 6 2 2 2 8" xfId="15068"/>
    <cellStyle name="40% - Accent2 6 2 2 3" xfId="1589"/>
    <cellStyle name="40% - Accent2 6 2 2 3 2" xfId="8627"/>
    <cellStyle name="40% - Accent2 6 2 2 3 3" xfId="15664"/>
    <cellStyle name="40% - Accent2 6 2 2 4" xfId="2762"/>
    <cellStyle name="40% - Accent2 6 2 2 4 2" xfId="9800"/>
    <cellStyle name="40% - Accent2 6 2 2 4 3" xfId="16837"/>
    <cellStyle name="40% - Accent2 6 2 2 5" xfId="3936"/>
    <cellStyle name="40% - Accent2 6 2 2 5 2" xfId="10973"/>
    <cellStyle name="40% - Accent2 6 2 2 5 3" xfId="18010"/>
    <cellStyle name="40% - Accent2 6 2 2 6" xfId="5109"/>
    <cellStyle name="40% - Accent2 6 2 2 6 2" xfId="12146"/>
    <cellStyle name="40% - Accent2 6 2 2 6 3" xfId="19183"/>
    <cellStyle name="40% - Accent2 6 2 2 7" xfId="6282"/>
    <cellStyle name="40% - Accent2 6 2 2 7 2" xfId="13319"/>
    <cellStyle name="40% - Accent2 6 2 2 7 3" xfId="20356"/>
    <cellStyle name="40% - Accent2 6 2 2 8" xfId="7455"/>
    <cellStyle name="40% - Accent2 6 2 2 9" xfId="14492"/>
    <cellStyle name="40% - Accent2 6 2 3" xfId="666"/>
    <cellStyle name="40% - Accent2 6 2 3 2" xfId="1242"/>
    <cellStyle name="40% - Accent2 6 2 3 2 2" xfId="2357"/>
    <cellStyle name="40% - Accent2 6 2 3 2 2 2" xfId="9395"/>
    <cellStyle name="40% - Accent2 6 2 3 2 2 3" xfId="16432"/>
    <cellStyle name="40% - Accent2 6 2 3 2 3" xfId="3530"/>
    <cellStyle name="40% - Accent2 6 2 3 2 3 2" xfId="10568"/>
    <cellStyle name="40% - Accent2 6 2 3 2 3 3" xfId="17605"/>
    <cellStyle name="40% - Accent2 6 2 3 2 4" xfId="4704"/>
    <cellStyle name="40% - Accent2 6 2 3 2 4 2" xfId="11741"/>
    <cellStyle name="40% - Accent2 6 2 3 2 4 3" xfId="18778"/>
    <cellStyle name="40% - Accent2 6 2 3 2 5" xfId="5877"/>
    <cellStyle name="40% - Accent2 6 2 3 2 5 2" xfId="12914"/>
    <cellStyle name="40% - Accent2 6 2 3 2 5 3" xfId="19951"/>
    <cellStyle name="40% - Accent2 6 2 3 2 6" xfId="7050"/>
    <cellStyle name="40% - Accent2 6 2 3 2 6 2" xfId="14087"/>
    <cellStyle name="40% - Accent2 6 2 3 2 6 3" xfId="21124"/>
    <cellStyle name="40% - Accent2 6 2 3 2 7" xfId="8223"/>
    <cellStyle name="40% - Accent2 6 2 3 2 8" xfId="15260"/>
    <cellStyle name="40% - Accent2 6 2 3 3" xfId="1781"/>
    <cellStyle name="40% - Accent2 6 2 3 3 2" xfId="8819"/>
    <cellStyle name="40% - Accent2 6 2 3 3 3" xfId="15856"/>
    <cellStyle name="40% - Accent2 6 2 3 4" xfId="2954"/>
    <cellStyle name="40% - Accent2 6 2 3 4 2" xfId="9992"/>
    <cellStyle name="40% - Accent2 6 2 3 4 3" xfId="17029"/>
    <cellStyle name="40% - Accent2 6 2 3 5" xfId="4128"/>
    <cellStyle name="40% - Accent2 6 2 3 5 2" xfId="11165"/>
    <cellStyle name="40% - Accent2 6 2 3 5 3" xfId="18202"/>
    <cellStyle name="40% - Accent2 6 2 3 6" xfId="5301"/>
    <cellStyle name="40% - Accent2 6 2 3 6 2" xfId="12338"/>
    <cellStyle name="40% - Accent2 6 2 3 6 3" xfId="19375"/>
    <cellStyle name="40% - Accent2 6 2 3 7" xfId="6474"/>
    <cellStyle name="40% - Accent2 6 2 3 7 2" xfId="13511"/>
    <cellStyle name="40% - Accent2 6 2 3 7 3" xfId="20548"/>
    <cellStyle name="40% - Accent2 6 2 3 8" xfId="7647"/>
    <cellStyle name="40% - Accent2 6 2 3 9" xfId="14684"/>
    <cellStyle name="40% - Accent2 6 2 4" xfId="908"/>
    <cellStyle name="40% - Accent2 6 2 4 2" xfId="2023"/>
    <cellStyle name="40% - Accent2 6 2 4 2 2" xfId="9061"/>
    <cellStyle name="40% - Accent2 6 2 4 2 3" xfId="16098"/>
    <cellStyle name="40% - Accent2 6 2 4 3" xfId="3196"/>
    <cellStyle name="40% - Accent2 6 2 4 3 2" xfId="10234"/>
    <cellStyle name="40% - Accent2 6 2 4 3 3" xfId="17271"/>
    <cellStyle name="40% - Accent2 6 2 4 4" xfId="4370"/>
    <cellStyle name="40% - Accent2 6 2 4 4 2" xfId="11407"/>
    <cellStyle name="40% - Accent2 6 2 4 4 3" xfId="18444"/>
    <cellStyle name="40% - Accent2 6 2 4 5" xfId="5543"/>
    <cellStyle name="40% - Accent2 6 2 4 5 2" xfId="12580"/>
    <cellStyle name="40% - Accent2 6 2 4 5 3" xfId="19617"/>
    <cellStyle name="40% - Accent2 6 2 4 6" xfId="6716"/>
    <cellStyle name="40% - Accent2 6 2 4 6 2" xfId="13753"/>
    <cellStyle name="40% - Accent2 6 2 4 6 3" xfId="20790"/>
    <cellStyle name="40% - Accent2 6 2 4 7" xfId="7889"/>
    <cellStyle name="40% - Accent2 6 2 4 8" xfId="14926"/>
    <cellStyle name="40% - Accent2 6 2 5" xfId="1447"/>
    <cellStyle name="40% - Accent2 6 2 5 2" xfId="8485"/>
    <cellStyle name="40% - Accent2 6 2 5 3" xfId="15522"/>
    <cellStyle name="40% - Accent2 6 2 6" xfId="2620"/>
    <cellStyle name="40% - Accent2 6 2 6 2" xfId="9658"/>
    <cellStyle name="40% - Accent2 6 2 6 3" xfId="16695"/>
    <cellStyle name="40% - Accent2 6 2 7" xfId="3794"/>
    <cellStyle name="40% - Accent2 6 2 7 2" xfId="10831"/>
    <cellStyle name="40% - Accent2 6 2 7 3" xfId="17868"/>
    <cellStyle name="40% - Accent2 6 2 8" xfId="4967"/>
    <cellStyle name="40% - Accent2 6 2 8 2" xfId="12004"/>
    <cellStyle name="40% - Accent2 6 2 8 3" xfId="19041"/>
    <cellStyle name="40% - Accent2 6 2 9" xfId="6140"/>
    <cellStyle name="40% - Accent2 6 2 9 2" xfId="13177"/>
    <cellStyle name="40% - Accent2 6 2 9 3" xfId="20214"/>
    <cellStyle name="40% - Accent2 6 3" xfId="473"/>
    <cellStyle name="40% - Accent2 6 3 2" xfId="1049"/>
    <cellStyle name="40% - Accent2 6 3 2 2" xfId="2164"/>
    <cellStyle name="40% - Accent2 6 3 2 2 2" xfId="9202"/>
    <cellStyle name="40% - Accent2 6 3 2 2 3" xfId="16239"/>
    <cellStyle name="40% - Accent2 6 3 2 3" xfId="3337"/>
    <cellStyle name="40% - Accent2 6 3 2 3 2" xfId="10375"/>
    <cellStyle name="40% - Accent2 6 3 2 3 3" xfId="17412"/>
    <cellStyle name="40% - Accent2 6 3 2 4" xfId="4511"/>
    <cellStyle name="40% - Accent2 6 3 2 4 2" xfId="11548"/>
    <cellStyle name="40% - Accent2 6 3 2 4 3" xfId="18585"/>
    <cellStyle name="40% - Accent2 6 3 2 5" xfId="5684"/>
    <cellStyle name="40% - Accent2 6 3 2 5 2" xfId="12721"/>
    <cellStyle name="40% - Accent2 6 3 2 5 3" xfId="19758"/>
    <cellStyle name="40% - Accent2 6 3 2 6" xfId="6857"/>
    <cellStyle name="40% - Accent2 6 3 2 6 2" xfId="13894"/>
    <cellStyle name="40% - Accent2 6 3 2 6 3" xfId="20931"/>
    <cellStyle name="40% - Accent2 6 3 2 7" xfId="8030"/>
    <cellStyle name="40% - Accent2 6 3 2 8" xfId="15067"/>
    <cellStyle name="40% - Accent2 6 3 3" xfId="1588"/>
    <cellStyle name="40% - Accent2 6 3 3 2" xfId="8626"/>
    <cellStyle name="40% - Accent2 6 3 3 3" xfId="15663"/>
    <cellStyle name="40% - Accent2 6 3 4" xfId="2761"/>
    <cellStyle name="40% - Accent2 6 3 4 2" xfId="9799"/>
    <cellStyle name="40% - Accent2 6 3 4 3" xfId="16836"/>
    <cellStyle name="40% - Accent2 6 3 5" xfId="3935"/>
    <cellStyle name="40% - Accent2 6 3 5 2" xfId="10972"/>
    <cellStyle name="40% - Accent2 6 3 5 3" xfId="18009"/>
    <cellStyle name="40% - Accent2 6 3 6" xfId="5108"/>
    <cellStyle name="40% - Accent2 6 3 6 2" xfId="12145"/>
    <cellStyle name="40% - Accent2 6 3 6 3" xfId="19182"/>
    <cellStyle name="40% - Accent2 6 3 7" xfId="6281"/>
    <cellStyle name="40% - Accent2 6 3 7 2" xfId="13318"/>
    <cellStyle name="40% - Accent2 6 3 7 3" xfId="20355"/>
    <cellStyle name="40% - Accent2 6 3 8" xfId="7454"/>
    <cellStyle name="40% - Accent2 6 3 9" xfId="14491"/>
    <cellStyle name="40% - Accent2 6 4" xfId="665"/>
    <cellStyle name="40% - Accent2 6 4 2" xfId="1241"/>
    <cellStyle name="40% - Accent2 6 4 2 2" xfId="2356"/>
    <cellStyle name="40% - Accent2 6 4 2 2 2" xfId="9394"/>
    <cellStyle name="40% - Accent2 6 4 2 2 3" xfId="16431"/>
    <cellStyle name="40% - Accent2 6 4 2 3" xfId="3529"/>
    <cellStyle name="40% - Accent2 6 4 2 3 2" xfId="10567"/>
    <cellStyle name="40% - Accent2 6 4 2 3 3" xfId="17604"/>
    <cellStyle name="40% - Accent2 6 4 2 4" xfId="4703"/>
    <cellStyle name="40% - Accent2 6 4 2 4 2" xfId="11740"/>
    <cellStyle name="40% - Accent2 6 4 2 4 3" xfId="18777"/>
    <cellStyle name="40% - Accent2 6 4 2 5" xfId="5876"/>
    <cellStyle name="40% - Accent2 6 4 2 5 2" xfId="12913"/>
    <cellStyle name="40% - Accent2 6 4 2 5 3" xfId="19950"/>
    <cellStyle name="40% - Accent2 6 4 2 6" xfId="7049"/>
    <cellStyle name="40% - Accent2 6 4 2 6 2" xfId="14086"/>
    <cellStyle name="40% - Accent2 6 4 2 6 3" xfId="21123"/>
    <cellStyle name="40% - Accent2 6 4 2 7" xfId="8222"/>
    <cellStyle name="40% - Accent2 6 4 2 8" xfId="15259"/>
    <cellStyle name="40% - Accent2 6 4 3" xfId="1780"/>
    <cellStyle name="40% - Accent2 6 4 3 2" xfId="8818"/>
    <cellStyle name="40% - Accent2 6 4 3 3" xfId="15855"/>
    <cellStyle name="40% - Accent2 6 4 4" xfId="2953"/>
    <cellStyle name="40% - Accent2 6 4 4 2" xfId="9991"/>
    <cellStyle name="40% - Accent2 6 4 4 3" xfId="17028"/>
    <cellStyle name="40% - Accent2 6 4 5" xfId="4127"/>
    <cellStyle name="40% - Accent2 6 4 5 2" xfId="11164"/>
    <cellStyle name="40% - Accent2 6 4 5 3" xfId="18201"/>
    <cellStyle name="40% - Accent2 6 4 6" xfId="5300"/>
    <cellStyle name="40% - Accent2 6 4 6 2" xfId="12337"/>
    <cellStyle name="40% - Accent2 6 4 6 3" xfId="19374"/>
    <cellStyle name="40% - Accent2 6 4 7" xfId="6473"/>
    <cellStyle name="40% - Accent2 6 4 7 2" xfId="13510"/>
    <cellStyle name="40% - Accent2 6 4 7 3" xfId="20547"/>
    <cellStyle name="40% - Accent2 6 4 8" xfId="7646"/>
    <cellStyle name="40% - Accent2 6 4 9" xfId="14683"/>
    <cellStyle name="40% - Accent2 6 5" xfId="812"/>
    <cellStyle name="40% - Accent2 6 5 2" xfId="1927"/>
    <cellStyle name="40% - Accent2 6 5 2 2" xfId="8965"/>
    <cellStyle name="40% - Accent2 6 5 2 3" xfId="16002"/>
    <cellStyle name="40% - Accent2 6 5 3" xfId="3100"/>
    <cellStyle name="40% - Accent2 6 5 3 2" xfId="10138"/>
    <cellStyle name="40% - Accent2 6 5 3 3" xfId="17175"/>
    <cellStyle name="40% - Accent2 6 5 4" xfId="4274"/>
    <cellStyle name="40% - Accent2 6 5 4 2" xfId="11311"/>
    <cellStyle name="40% - Accent2 6 5 4 3" xfId="18348"/>
    <cellStyle name="40% - Accent2 6 5 5" xfId="5447"/>
    <cellStyle name="40% - Accent2 6 5 5 2" xfId="12484"/>
    <cellStyle name="40% - Accent2 6 5 5 3" xfId="19521"/>
    <cellStyle name="40% - Accent2 6 5 6" xfId="6620"/>
    <cellStyle name="40% - Accent2 6 5 6 2" xfId="13657"/>
    <cellStyle name="40% - Accent2 6 5 6 3" xfId="20694"/>
    <cellStyle name="40% - Accent2 6 5 7" xfId="7793"/>
    <cellStyle name="40% - Accent2 6 5 8" xfId="14830"/>
    <cellStyle name="40% - Accent2 6 6" xfId="240"/>
    <cellStyle name="40% - Accent2 6 6 2" xfId="8394"/>
    <cellStyle name="40% - Accent2 6 6 3" xfId="15431"/>
    <cellStyle name="40% - Accent2 6 7" xfId="2528"/>
    <cellStyle name="40% - Accent2 6 7 2" xfId="9566"/>
    <cellStyle name="40% - Accent2 6 7 3" xfId="16603"/>
    <cellStyle name="40% - Accent2 6 8" xfId="3702"/>
    <cellStyle name="40% - Accent2 6 8 2" xfId="10739"/>
    <cellStyle name="40% - Accent2 6 8 3" xfId="17776"/>
    <cellStyle name="40% - Accent2 6 9" xfId="4875"/>
    <cellStyle name="40% - Accent2 6 9 2" xfId="11912"/>
    <cellStyle name="40% - Accent2 6 9 3" xfId="18949"/>
    <cellStyle name="40% - Accent2 7" xfId="167"/>
    <cellStyle name="40% - Accent2 7 10" xfId="6049"/>
    <cellStyle name="40% - Accent2 7 10 2" xfId="13086"/>
    <cellStyle name="40% - Accent2 7 10 3" xfId="20123"/>
    <cellStyle name="40% - Accent2 7 11" xfId="7222"/>
    <cellStyle name="40% - Accent2 7 12" xfId="14259"/>
    <cellStyle name="40% - Accent2 7 2" xfId="333"/>
    <cellStyle name="40% - Accent2 7 2 10" xfId="7314"/>
    <cellStyle name="40% - Accent2 7 2 11" xfId="14351"/>
    <cellStyle name="40% - Accent2 7 2 2" xfId="476"/>
    <cellStyle name="40% - Accent2 7 2 2 2" xfId="1052"/>
    <cellStyle name="40% - Accent2 7 2 2 2 2" xfId="2167"/>
    <cellStyle name="40% - Accent2 7 2 2 2 2 2" xfId="9205"/>
    <cellStyle name="40% - Accent2 7 2 2 2 2 3" xfId="16242"/>
    <cellStyle name="40% - Accent2 7 2 2 2 3" xfId="3340"/>
    <cellStyle name="40% - Accent2 7 2 2 2 3 2" xfId="10378"/>
    <cellStyle name="40% - Accent2 7 2 2 2 3 3" xfId="17415"/>
    <cellStyle name="40% - Accent2 7 2 2 2 4" xfId="4514"/>
    <cellStyle name="40% - Accent2 7 2 2 2 4 2" xfId="11551"/>
    <cellStyle name="40% - Accent2 7 2 2 2 4 3" xfId="18588"/>
    <cellStyle name="40% - Accent2 7 2 2 2 5" xfId="5687"/>
    <cellStyle name="40% - Accent2 7 2 2 2 5 2" xfId="12724"/>
    <cellStyle name="40% - Accent2 7 2 2 2 5 3" xfId="19761"/>
    <cellStyle name="40% - Accent2 7 2 2 2 6" xfId="6860"/>
    <cellStyle name="40% - Accent2 7 2 2 2 6 2" xfId="13897"/>
    <cellStyle name="40% - Accent2 7 2 2 2 6 3" xfId="20934"/>
    <cellStyle name="40% - Accent2 7 2 2 2 7" xfId="8033"/>
    <cellStyle name="40% - Accent2 7 2 2 2 8" xfId="15070"/>
    <cellStyle name="40% - Accent2 7 2 2 3" xfId="1591"/>
    <cellStyle name="40% - Accent2 7 2 2 3 2" xfId="8629"/>
    <cellStyle name="40% - Accent2 7 2 2 3 3" xfId="15666"/>
    <cellStyle name="40% - Accent2 7 2 2 4" xfId="2764"/>
    <cellStyle name="40% - Accent2 7 2 2 4 2" xfId="9802"/>
    <cellStyle name="40% - Accent2 7 2 2 4 3" xfId="16839"/>
    <cellStyle name="40% - Accent2 7 2 2 5" xfId="3938"/>
    <cellStyle name="40% - Accent2 7 2 2 5 2" xfId="10975"/>
    <cellStyle name="40% - Accent2 7 2 2 5 3" xfId="18012"/>
    <cellStyle name="40% - Accent2 7 2 2 6" xfId="5111"/>
    <cellStyle name="40% - Accent2 7 2 2 6 2" xfId="12148"/>
    <cellStyle name="40% - Accent2 7 2 2 6 3" xfId="19185"/>
    <cellStyle name="40% - Accent2 7 2 2 7" xfId="6284"/>
    <cellStyle name="40% - Accent2 7 2 2 7 2" xfId="13321"/>
    <cellStyle name="40% - Accent2 7 2 2 7 3" xfId="20358"/>
    <cellStyle name="40% - Accent2 7 2 2 8" xfId="7457"/>
    <cellStyle name="40% - Accent2 7 2 2 9" xfId="14494"/>
    <cellStyle name="40% - Accent2 7 2 3" xfId="668"/>
    <cellStyle name="40% - Accent2 7 2 3 2" xfId="1244"/>
    <cellStyle name="40% - Accent2 7 2 3 2 2" xfId="2359"/>
    <cellStyle name="40% - Accent2 7 2 3 2 2 2" xfId="9397"/>
    <cellStyle name="40% - Accent2 7 2 3 2 2 3" xfId="16434"/>
    <cellStyle name="40% - Accent2 7 2 3 2 3" xfId="3532"/>
    <cellStyle name="40% - Accent2 7 2 3 2 3 2" xfId="10570"/>
    <cellStyle name="40% - Accent2 7 2 3 2 3 3" xfId="17607"/>
    <cellStyle name="40% - Accent2 7 2 3 2 4" xfId="4706"/>
    <cellStyle name="40% - Accent2 7 2 3 2 4 2" xfId="11743"/>
    <cellStyle name="40% - Accent2 7 2 3 2 4 3" xfId="18780"/>
    <cellStyle name="40% - Accent2 7 2 3 2 5" xfId="5879"/>
    <cellStyle name="40% - Accent2 7 2 3 2 5 2" xfId="12916"/>
    <cellStyle name="40% - Accent2 7 2 3 2 5 3" xfId="19953"/>
    <cellStyle name="40% - Accent2 7 2 3 2 6" xfId="7052"/>
    <cellStyle name="40% - Accent2 7 2 3 2 6 2" xfId="14089"/>
    <cellStyle name="40% - Accent2 7 2 3 2 6 3" xfId="21126"/>
    <cellStyle name="40% - Accent2 7 2 3 2 7" xfId="8225"/>
    <cellStyle name="40% - Accent2 7 2 3 2 8" xfId="15262"/>
    <cellStyle name="40% - Accent2 7 2 3 3" xfId="1783"/>
    <cellStyle name="40% - Accent2 7 2 3 3 2" xfId="8821"/>
    <cellStyle name="40% - Accent2 7 2 3 3 3" xfId="15858"/>
    <cellStyle name="40% - Accent2 7 2 3 4" xfId="2956"/>
    <cellStyle name="40% - Accent2 7 2 3 4 2" xfId="9994"/>
    <cellStyle name="40% - Accent2 7 2 3 4 3" xfId="17031"/>
    <cellStyle name="40% - Accent2 7 2 3 5" xfId="4130"/>
    <cellStyle name="40% - Accent2 7 2 3 5 2" xfId="11167"/>
    <cellStyle name="40% - Accent2 7 2 3 5 3" xfId="18204"/>
    <cellStyle name="40% - Accent2 7 2 3 6" xfId="5303"/>
    <cellStyle name="40% - Accent2 7 2 3 6 2" xfId="12340"/>
    <cellStyle name="40% - Accent2 7 2 3 6 3" xfId="19377"/>
    <cellStyle name="40% - Accent2 7 2 3 7" xfId="6476"/>
    <cellStyle name="40% - Accent2 7 2 3 7 2" xfId="13513"/>
    <cellStyle name="40% - Accent2 7 2 3 7 3" xfId="20550"/>
    <cellStyle name="40% - Accent2 7 2 3 8" xfId="7649"/>
    <cellStyle name="40% - Accent2 7 2 3 9" xfId="14686"/>
    <cellStyle name="40% - Accent2 7 2 4" xfId="909"/>
    <cellStyle name="40% - Accent2 7 2 4 2" xfId="2024"/>
    <cellStyle name="40% - Accent2 7 2 4 2 2" xfId="9062"/>
    <cellStyle name="40% - Accent2 7 2 4 2 3" xfId="16099"/>
    <cellStyle name="40% - Accent2 7 2 4 3" xfId="3197"/>
    <cellStyle name="40% - Accent2 7 2 4 3 2" xfId="10235"/>
    <cellStyle name="40% - Accent2 7 2 4 3 3" xfId="17272"/>
    <cellStyle name="40% - Accent2 7 2 4 4" xfId="4371"/>
    <cellStyle name="40% - Accent2 7 2 4 4 2" xfId="11408"/>
    <cellStyle name="40% - Accent2 7 2 4 4 3" xfId="18445"/>
    <cellStyle name="40% - Accent2 7 2 4 5" xfId="5544"/>
    <cellStyle name="40% - Accent2 7 2 4 5 2" xfId="12581"/>
    <cellStyle name="40% - Accent2 7 2 4 5 3" xfId="19618"/>
    <cellStyle name="40% - Accent2 7 2 4 6" xfId="6717"/>
    <cellStyle name="40% - Accent2 7 2 4 6 2" xfId="13754"/>
    <cellStyle name="40% - Accent2 7 2 4 6 3" xfId="20791"/>
    <cellStyle name="40% - Accent2 7 2 4 7" xfId="7890"/>
    <cellStyle name="40% - Accent2 7 2 4 8" xfId="14927"/>
    <cellStyle name="40% - Accent2 7 2 5" xfId="1448"/>
    <cellStyle name="40% - Accent2 7 2 5 2" xfId="8486"/>
    <cellStyle name="40% - Accent2 7 2 5 3" xfId="15523"/>
    <cellStyle name="40% - Accent2 7 2 6" xfId="2621"/>
    <cellStyle name="40% - Accent2 7 2 6 2" xfId="9659"/>
    <cellStyle name="40% - Accent2 7 2 6 3" xfId="16696"/>
    <cellStyle name="40% - Accent2 7 2 7" xfId="3795"/>
    <cellStyle name="40% - Accent2 7 2 7 2" xfId="10832"/>
    <cellStyle name="40% - Accent2 7 2 7 3" xfId="17869"/>
    <cellStyle name="40% - Accent2 7 2 8" xfId="4968"/>
    <cellStyle name="40% - Accent2 7 2 8 2" xfId="12005"/>
    <cellStyle name="40% - Accent2 7 2 8 3" xfId="19042"/>
    <cellStyle name="40% - Accent2 7 2 9" xfId="6141"/>
    <cellStyle name="40% - Accent2 7 2 9 2" xfId="13178"/>
    <cellStyle name="40% - Accent2 7 2 9 3" xfId="20215"/>
    <cellStyle name="40% - Accent2 7 3" xfId="475"/>
    <cellStyle name="40% - Accent2 7 3 2" xfId="1051"/>
    <cellStyle name="40% - Accent2 7 3 2 2" xfId="2166"/>
    <cellStyle name="40% - Accent2 7 3 2 2 2" xfId="9204"/>
    <cellStyle name="40% - Accent2 7 3 2 2 3" xfId="16241"/>
    <cellStyle name="40% - Accent2 7 3 2 3" xfId="3339"/>
    <cellStyle name="40% - Accent2 7 3 2 3 2" xfId="10377"/>
    <cellStyle name="40% - Accent2 7 3 2 3 3" xfId="17414"/>
    <cellStyle name="40% - Accent2 7 3 2 4" xfId="4513"/>
    <cellStyle name="40% - Accent2 7 3 2 4 2" xfId="11550"/>
    <cellStyle name="40% - Accent2 7 3 2 4 3" xfId="18587"/>
    <cellStyle name="40% - Accent2 7 3 2 5" xfId="5686"/>
    <cellStyle name="40% - Accent2 7 3 2 5 2" xfId="12723"/>
    <cellStyle name="40% - Accent2 7 3 2 5 3" xfId="19760"/>
    <cellStyle name="40% - Accent2 7 3 2 6" xfId="6859"/>
    <cellStyle name="40% - Accent2 7 3 2 6 2" xfId="13896"/>
    <cellStyle name="40% - Accent2 7 3 2 6 3" xfId="20933"/>
    <cellStyle name="40% - Accent2 7 3 2 7" xfId="8032"/>
    <cellStyle name="40% - Accent2 7 3 2 8" xfId="15069"/>
    <cellStyle name="40% - Accent2 7 3 3" xfId="1590"/>
    <cellStyle name="40% - Accent2 7 3 3 2" xfId="8628"/>
    <cellStyle name="40% - Accent2 7 3 3 3" xfId="15665"/>
    <cellStyle name="40% - Accent2 7 3 4" xfId="2763"/>
    <cellStyle name="40% - Accent2 7 3 4 2" xfId="9801"/>
    <cellStyle name="40% - Accent2 7 3 4 3" xfId="16838"/>
    <cellStyle name="40% - Accent2 7 3 5" xfId="3937"/>
    <cellStyle name="40% - Accent2 7 3 5 2" xfId="10974"/>
    <cellStyle name="40% - Accent2 7 3 5 3" xfId="18011"/>
    <cellStyle name="40% - Accent2 7 3 6" xfId="5110"/>
    <cellStyle name="40% - Accent2 7 3 6 2" xfId="12147"/>
    <cellStyle name="40% - Accent2 7 3 6 3" xfId="19184"/>
    <cellStyle name="40% - Accent2 7 3 7" xfId="6283"/>
    <cellStyle name="40% - Accent2 7 3 7 2" xfId="13320"/>
    <cellStyle name="40% - Accent2 7 3 7 3" xfId="20357"/>
    <cellStyle name="40% - Accent2 7 3 8" xfId="7456"/>
    <cellStyle name="40% - Accent2 7 3 9" xfId="14493"/>
    <cellStyle name="40% - Accent2 7 4" xfId="667"/>
    <cellStyle name="40% - Accent2 7 4 2" xfId="1243"/>
    <cellStyle name="40% - Accent2 7 4 2 2" xfId="2358"/>
    <cellStyle name="40% - Accent2 7 4 2 2 2" xfId="9396"/>
    <cellStyle name="40% - Accent2 7 4 2 2 3" xfId="16433"/>
    <cellStyle name="40% - Accent2 7 4 2 3" xfId="3531"/>
    <cellStyle name="40% - Accent2 7 4 2 3 2" xfId="10569"/>
    <cellStyle name="40% - Accent2 7 4 2 3 3" xfId="17606"/>
    <cellStyle name="40% - Accent2 7 4 2 4" xfId="4705"/>
    <cellStyle name="40% - Accent2 7 4 2 4 2" xfId="11742"/>
    <cellStyle name="40% - Accent2 7 4 2 4 3" xfId="18779"/>
    <cellStyle name="40% - Accent2 7 4 2 5" xfId="5878"/>
    <cellStyle name="40% - Accent2 7 4 2 5 2" xfId="12915"/>
    <cellStyle name="40% - Accent2 7 4 2 5 3" xfId="19952"/>
    <cellStyle name="40% - Accent2 7 4 2 6" xfId="7051"/>
    <cellStyle name="40% - Accent2 7 4 2 6 2" xfId="14088"/>
    <cellStyle name="40% - Accent2 7 4 2 6 3" xfId="21125"/>
    <cellStyle name="40% - Accent2 7 4 2 7" xfId="8224"/>
    <cellStyle name="40% - Accent2 7 4 2 8" xfId="15261"/>
    <cellStyle name="40% - Accent2 7 4 3" xfId="1782"/>
    <cellStyle name="40% - Accent2 7 4 3 2" xfId="8820"/>
    <cellStyle name="40% - Accent2 7 4 3 3" xfId="15857"/>
    <cellStyle name="40% - Accent2 7 4 4" xfId="2955"/>
    <cellStyle name="40% - Accent2 7 4 4 2" xfId="9993"/>
    <cellStyle name="40% - Accent2 7 4 4 3" xfId="17030"/>
    <cellStyle name="40% - Accent2 7 4 5" xfId="4129"/>
    <cellStyle name="40% - Accent2 7 4 5 2" xfId="11166"/>
    <cellStyle name="40% - Accent2 7 4 5 3" xfId="18203"/>
    <cellStyle name="40% - Accent2 7 4 6" xfId="5302"/>
    <cellStyle name="40% - Accent2 7 4 6 2" xfId="12339"/>
    <cellStyle name="40% - Accent2 7 4 6 3" xfId="19376"/>
    <cellStyle name="40% - Accent2 7 4 7" xfId="6475"/>
    <cellStyle name="40% - Accent2 7 4 7 2" xfId="13512"/>
    <cellStyle name="40% - Accent2 7 4 7 3" xfId="20549"/>
    <cellStyle name="40% - Accent2 7 4 8" xfId="7648"/>
    <cellStyle name="40% - Accent2 7 4 9" xfId="14685"/>
    <cellStyle name="40% - Accent2 7 5" xfId="813"/>
    <cellStyle name="40% - Accent2 7 5 2" xfId="1928"/>
    <cellStyle name="40% - Accent2 7 5 2 2" xfId="8966"/>
    <cellStyle name="40% - Accent2 7 5 2 3" xfId="16003"/>
    <cellStyle name="40% - Accent2 7 5 3" xfId="3101"/>
    <cellStyle name="40% - Accent2 7 5 3 2" xfId="10139"/>
    <cellStyle name="40% - Accent2 7 5 3 3" xfId="17176"/>
    <cellStyle name="40% - Accent2 7 5 4" xfId="4275"/>
    <cellStyle name="40% - Accent2 7 5 4 2" xfId="11312"/>
    <cellStyle name="40% - Accent2 7 5 4 3" xfId="18349"/>
    <cellStyle name="40% - Accent2 7 5 5" xfId="5448"/>
    <cellStyle name="40% - Accent2 7 5 5 2" xfId="12485"/>
    <cellStyle name="40% - Accent2 7 5 5 3" xfId="19522"/>
    <cellStyle name="40% - Accent2 7 5 6" xfId="6621"/>
    <cellStyle name="40% - Accent2 7 5 6 2" xfId="13658"/>
    <cellStyle name="40% - Accent2 7 5 6 3" xfId="20695"/>
    <cellStyle name="40% - Accent2 7 5 7" xfId="7794"/>
    <cellStyle name="40% - Accent2 7 5 8" xfId="14831"/>
    <cellStyle name="40% - Accent2 7 6" xfId="241"/>
    <cellStyle name="40% - Accent2 7 6 2" xfId="8395"/>
    <cellStyle name="40% - Accent2 7 6 3" xfId="15432"/>
    <cellStyle name="40% - Accent2 7 7" xfId="2529"/>
    <cellStyle name="40% - Accent2 7 7 2" xfId="9567"/>
    <cellStyle name="40% - Accent2 7 7 3" xfId="16604"/>
    <cellStyle name="40% - Accent2 7 8" xfId="3703"/>
    <cellStyle name="40% - Accent2 7 8 2" xfId="10740"/>
    <cellStyle name="40% - Accent2 7 8 3" xfId="17777"/>
    <cellStyle name="40% - Accent2 7 9" xfId="4876"/>
    <cellStyle name="40% - Accent2 7 9 2" xfId="11913"/>
    <cellStyle name="40% - Accent2 7 9 3" xfId="18950"/>
    <cellStyle name="40% - Accent2 8" xfId="328"/>
    <cellStyle name="40% - Accent2 8 10" xfId="7309"/>
    <cellStyle name="40% - Accent2 8 11" xfId="14346"/>
    <cellStyle name="40% - Accent2 8 2" xfId="477"/>
    <cellStyle name="40% - Accent2 8 2 2" xfId="1053"/>
    <cellStyle name="40% - Accent2 8 2 2 2" xfId="2168"/>
    <cellStyle name="40% - Accent2 8 2 2 2 2" xfId="9206"/>
    <cellStyle name="40% - Accent2 8 2 2 2 3" xfId="16243"/>
    <cellStyle name="40% - Accent2 8 2 2 3" xfId="3341"/>
    <cellStyle name="40% - Accent2 8 2 2 3 2" xfId="10379"/>
    <cellStyle name="40% - Accent2 8 2 2 3 3" xfId="17416"/>
    <cellStyle name="40% - Accent2 8 2 2 4" xfId="4515"/>
    <cellStyle name="40% - Accent2 8 2 2 4 2" xfId="11552"/>
    <cellStyle name="40% - Accent2 8 2 2 4 3" xfId="18589"/>
    <cellStyle name="40% - Accent2 8 2 2 5" xfId="5688"/>
    <cellStyle name="40% - Accent2 8 2 2 5 2" xfId="12725"/>
    <cellStyle name="40% - Accent2 8 2 2 5 3" xfId="19762"/>
    <cellStyle name="40% - Accent2 8 2 2 6" xfId="6861"/>
    <cellStyle name="40% - Accent2 8 2 2 6 2" xfId="13898"/>
    <cellStyle name="40% - Accent2 8 2 2 6 3" xfId="20935"/>
    <cellStyle name="40% - Accent2 8 2 2 7" xfId="8034"/>
    <cellStyle name="40% - Accent2 8 2 2 8" xfId="15071"/>
    <cellStyle name="40% - Accent2 8 2 3" xfId="1592"/>
    <cellStyle name="40% - Accent2 8 2 3 2" xfId="8630"/>
    <cellStyle name="40% - Accent2 8 2 3 3" xfId="15667"/>
    <cellStyle name="40% - Accent2 8 2 4" xfId="2765"/>
    <cellStyle name="40% - Accent2 8 2 4 2" xfId="9803"/>
    <cellStyle name="40% - Accent2 8 2 4 3" xfId="16840"/>
    <cellStyle name="40% - Accent2 8 2 5" xfId="3939"/>
    <cellStyle name="40% - Accent2 8 2 5 2" xfId="10976"/>
    <cellStyle name="40% - Accent2 8 2 5 3" xfId="18013"/>
    <cellStyle name="40% - Accent2 8 2 6" xfId="5112"/>
    <cellStyle name="40% - Accent2 8 2 6 2" xfId="12149"/>
    <cellStyle name="40% - Accent2 8 2 6 3" xfId="19186"/>
    <cellStyle name="40% - Accent2 8 2 7" xfId="6285"/>
    <cellStyle name="40% - Accent2 8 2 7 2" xfId="13322"/>
    <cellStyle name="40% - Accent2 8 2 7 3" xfId="20359"/>
    <cellStyle name="40% - Accent2 8 2 8" xfId="7458"/>
    <cellStyle name="40% - Accent2 8 2 9" xfId="14495"/>
    <cellStyle name="40% - Accent2 8 3" xfId="669"/>
    <cellStyle name="40% - Accent2 8 3 2" xfId="1245"/>
    <cellStyle name="40% - Accent2 8 3 2 2" xfId="2360"/>
    <cellStyle name="40% - Accent2 8 3 2 2 2" xfId="9398"/>
    <cellStyle name="40% - Accent2 8 3 2 2 3" xfId="16435"/>
    <cellStyle name="40% - Accent2 8 3 2 3" xfId="3533"/>
    <cellStyle name="40% - Accent2 8 3 2 3 2" xfId="10571"/>
    <cellStyle name="40% - Accent2 8 3 2 3 3" xfId="17608"/>
    <cellStyle name="40% - Accent2 8 3 2 4" xfId="4707"/>
    <cellStyle name="40% - Accent2 8 3 2 4 2" xfId="11744"/>
    <cellStyle name="40% - Accent2 8 3 2 4 3" xfId="18781"/>
    <cellStyle name="40% - Accent2 8 3 2 5" xfId="5880"/>
    <cellStyle name="40% - Accent2 8 3 2 5 2" xfId="12917"/>
    <cellStyle name="40% - Accent2 8 3 2 5 3" xfId="19954"/>
    <cellStyle name="40% - Accent2 8 3 2 6" xfId="7053"/>
    <cellStyle name="40% - Accent2 8 3 2 6 2" xfId="14090"/>
    <cellStyle name="40% - Accent2 8 3 2 6 3" xfId="21127"/>
    <cellStyle name="40% - Accent2 8 3 2 7" xfId="8226"/>
    <cellStyle name="40% - Accent2 8 3 2 8" xfId="15263"/>
    <cellStyle name="40% - Accent2 8 3 3" xfId="1784"/>
    <cellStyle name="40% - Accent2 8 3 3 2" xfId="8822"/>
    <cellStyle name="40% - Accent2 8 3 3 3" xfId="15859"/>
    <cellStyle name="40% - Accent2 8 3 4" xfId="2957"/>
    <cellStyle name="40% - Accent2 8 3 4 2" xfId="9995"/>
    <cellStyle name="40% - Accent2 8 3 4 3" xfId="17032"/>
    <cellStyle name="40% - Accent2 8 3 5" xfId="4131"/>
    <cellStyle name="40% - Accent2 8 3 5 2" xfId="11168"/>
    <cellStyle name="40% - Accent2 8 3 5 3" xfId="18205"/>
    <cellStyle name="40% - Accent2 8 3 6" xfId="5304"/>
    <cellStyle name="40% - Accent2 8 3 6 2" xfId="12341"/>
    <cellStyle name="40% - Accent2 8 3 6 3" xfId="19378"/>
    <cellStyle name="40% - Accent2 8 3 7" xfId="6477"/>
    <cellStyle name="40% - Accent2 8 3 7 2" xfId="13514"/>
    <cellStyle name="40% - Accent2 8 3 7 3" xfId="20551"/>
    <cellStyle name="40% - Accent2 8 3 8" xfId="7650"/>
    <cellStyle name="40% - Accent2 8 3 9" xfId="14687"/>
    <cellStyle name="40% - Accent2 8 4" xfId="904"/>
    <cellStyle name="40% - Accent2 8 4 2" xfId="2019"/>
    <cellStyle name="40% - Accent2 8 4 2 2" xfId="9057"/>
    <cellStyle name="40% - Accent2 8 4 2 3" xfId="16094"/>
    <cellStyle name="40% - Accent2 8 4 3" xfId="3192"/>
    <cellStyle name="40% - Accent2 8 4 3 2" xfId="10230"/>
    <cellStyle name="40% - Accent2 8 4 3 3" xfId="17267"/>
    <cellStyle name="40% - Accent2 8 4 4" xfId="4366"/>
    <cellStyle name="40% - Accent2 8 4 4 2" xfId="11403"/>
    <cellStyle name="40% - Accent2 8 4 4 3" xfId="18440"/>
    <cellStyle name="40% - Accent2 8 4 5" xfId="5539"/>
    <cellStyle name="40% - Accent2 8 4 5 2" xfId="12576"/>
    <cellStyle name="40% - Accent2 8 4 5 3" xfId="19613"/>
    <cellStyle name="40% - Accent2 8 4 6" xfId="6712"/>
    <cellStyle name="40% - Accent2 8 4 6 2" xfId="13749"/>
    <cellStyle name="40% - Accent2 8 4 6 3" xfId="20786"/>
    <cellStyle name="40% - Accent2 8 4 7" xfId="7885"/>
    <cellStyle name="40% - Accent2 8 4 8" xfId="14922"/>
    <cellStyle name="40% - Accent2 8 5" xfId="1443"/>
    <cellStyle name="40% - Accent2 8 5 2" xfId="8481"/>
    <cellStyle name="40% - Accent2 8 5 3" xfId="15518"/>
    <cellStyle name="40% - Accent2 8 6" xfId="2616"/>
    <cellStyle name="40% - Accent2 8 6 2" xfId="9654"/>
    <cellStyle name="40% - Accent2 8 6 3" xfId="16691"/>
    <cellStyle name="40% - Accent2 8 7" xfId="3790"/>
    <cellStyle name="40% - Accent2 8 7 2" xfId="10827"/>
    <cellStyle name="40% - Accent2 8 7 3" xfId="17864"/>
    <cellStyle name="40% - Accent2 8 8" xfId="4963"/>
    <cellStyle name="40% - Accent2 8 8 2" xfId="12000"/>
    <cellStyle name="40% - Accent2 8 8 3" xfId="19037"/>
    <cellStyle name="40% - Accent2 8 9" xfId="6136"/>
    <cellStyle name="40% - Accent2 8 9 2" xfId="13173"/>
    <cellStyle name="40% - Accent2 8 9 3" xfId="20210"/>
    <cellStyle name="40% - Accent2 9" xfId="466"/>
    <cellStyle name="40% - Accent2 9 2" xfId="1042"/>
    <cellStyle name="40% - Accent2 9 2 2" xfId="2157"/>
    <cellStyle name="40% - Accent2 9 2 2 2" xfId="9195"/>
    <cellStyle name="40% - Accent2 9 2 2 3" xfId="16232"/>
    <cellStyle name="40% - Accent2 9 2 3" xfId="3330"/>
    <cellStyle name="40% - Accent2 9 2 3 2" xfId="10368"/>
    <cellStyle name="40% - Accent2 9 2 3 3" xfId="17405"/>
    <cellStyle name="40% - Accent2 9 2 4" xfId="4504"/>
    <cellStyle name="40% - Accent2 9 2 4 2" xfId="11541"/>
    <cellStyle name="40% - Accent2 9 2 4 3" xfId="18578"/>
    <cellStyle name="40% - Accent2 9 2 5" xfId="5677"/>
    <cellStyle name="40% - Accent2 9 2 5 2" xfId="12714"/>
    <cellStyle name="40% - Accent2 9 2 5 3" xfId="19751"/>
    <cellStyle name="40% - Accent2 9 2 6" xfId="6850"/>
    <cellStyle name="40% - Accent2 9 2 6 2" xfId="13887"/>
    <cellStyle name="40% - Accent2 9 2 6 3" xfId="20924"/>
    <cellStyle name="40% - Accent2 9 2 7" xfId="8023"/>
    <cellStyle name="40% - Accent2 9 2 8" xfId="15060"/>
    <cellStyle name="40% - Accent2 9 3" xfId="1581"/>
    <cellStyle name="40% - Accent2 9 3 2" xfId="8619"/>
    <cellStyle name="40% - Accent2 9 3 3" xfId="15656"/>
    <cellStyle name="40% - Accent2 9 4" xfId="2754"/>
    <cellStyle name="40% - Accent2 9 4 2" xfId="9792"/>
    <cellStyle name="40% - Accent2 9 4 3" xfId="16829"/>
    <cellStyle name="40% - Accent2 9 5" xfId="3928"/>
    <cellStyle name="40% - Accent2 9 5 2" xfId="10965"/>
    <cellStyle name="40% - Accent2 9 5 3" xfId="18002"/>
    <cellStyle name="40% - Accent2 9 6" xfId="5101"/>
    <cellStyle name="40% - Accent2 9 6 2" xfId="12138"/>
    <cellStyle name="40% - Accent2 9 6 3" xfId="19175"/>
    <cellStyle name="40% - Accent2 9 7" xfId="6274"/>
    <cellStyle name="40% - Accent2 9 7 2" xfId="13311"/>
    <cellStyle name="40% - Accent2 9 7 3" xfId="20348"/>
    <cellStyle name="40% - Accent2 9 8" xfId="7447"/>
    <cellStyle name="40% - Accent2 9 9" xfId="14484"/>
    <cellStyle name="40% - Accent3" xfId="28" builtinId="39" customBuiltin="1"/>
    <cellStyle name="40% - Accent3 10" xfId="670"/>
    <cellStyle name="40% - Accent3 10 2" xfId="1246"/>
    <cellStyle name="40% - Accent3 10 2 2" xfId="2361"/>
    <cellStyle name="40% - Accent3 10 2 2 2" xfId="9399"/>
    <cellStyle name="40% - Accent3 10 2 2 3" xfId="16436"/>
    <cellStyle name="40% - Accent3 10 2 3" xfId="3534"/>
    <cellStyle name="40% - Accent3 10 2 3 2" xfId="10572"/>
    <cellStyle name="40% - Accent3 10 2 3 3" xfId="17609"/>
    <cellStyle name="40% - Accent3 10 2 4" xfId="4708"/>
    <cellStyle name="40% - Accent3 10 2 4 2" xfId="11745"/>
    <cellStyle name="40% - Accent3 10 2 4 3" xfId="18782"/>
    <cellStyle name="40% - Accent3 10 2 5" xfId="5881"/>
    <cellStyle name="40% - Accent3 10 2 5 2" xfId="12918"/>
    <cellStyle name="40% - Accent3 10 2 5 3" xfId="19955"/>
    <cellStyle name="40% - Accent3 10 2 6" xfId="7054"/>
    <cellStyle name="40% - Accent3 10 2 6 2" xfId="14091"/>
    <cellStyle name="40% - Accent3 10 2 6 3" xfId="21128"/>
    <cellStyle name="40% - Accent3 10 2 7" xfId="8227"/>
    <cellStyle name="40% - Accent3 10 2 8" xfId="15264"/>
    <cellStyle name="40% - Accent3 10 3" xfId="1785"/>
    <cellStyle name="40% - Accent3 10 3 2" xfId="8823"/>
    <cellStyle name="40% - Accent3 10 3 3" xfId="15860"/>
    <cellStyle name="40% - Accent3 10 4" xfId="2958"/>
    <cellStyle name="40% - Accent3 10 4 2" xfId="9996"/>
    <cellStyle name="40% - Accent3 10 4 3" xfId="17033"/>
    <cellStyle name="40% - Accent3 10 5" xfId="4132"/>
    <cellStyle name="40% - Accent3 10 5 2" xfId="11169"/>
    <cellStyle name="40% - Accent3 10 5 3" xfId="18206"/>
    <cellStyle name="40% - Accent3 10 6" xfId="5305"/>
    <cellStyle name="40% - Accent3 10 6 2" xfId="12342"/>
    <cellStyle name="40% - Accent3 10 6 3" xfId="19379"/>
    <cellStyle name="40% - Accent3 10 7" xfId="6478"/>
    <cellStyle name="40% - Accent3 10 7 2" xfId="13515"/>
    <cellStyle name="40% - Accent3 10 7 3" xfId="20552"/>
    <cellStyle name="40% - Accent3 10 8" xfId="7651"/>
    <cellStyle name="40% - Accent3 10 9" xfId="14688"/>
    <cellStyle name="40% - Accent3 11" xfId="814"/>
    <cellStyle name="40% - Accent3 11 2" xfId="1929"/>
    <cellStyle name="40% - Accent3 11 2 2" xfId="8967"/>
    <cellStyle name="40% - Accent3 11 2 3" xfId="16004"/>
    <cellStyle name="40% - Accent3 11 3" xfId="3102"/>
    <cellStyle name="40% - Accent3 11 3 2" xfId="10140"/>
    <cellStyle name="40% - Accent3 11 3 3" xfId="17177"/>
    <cellStyle name="40% - Accent3 11 4" xfId="4276"/>
    <cellStyle name="40% - Accent3 11 4 2" xfId="11313"/>
    <cellStyle name="40% - Accent3 11 4 3" xfId="18350"/>
    <cellStyle name="40% - Accent3 11 5" xfId="5449"/>
    <cellStyle name="40% - Accent3 11 5 2" xfId="12486"/>
    <cellStyle name="40% - Accent3 11 5 3" xfId="19523"/>
    <cellStyle name="40% - Accent3 11 6" xfId="6622"/>
    <cellStyle name="40% - Accent3 11 6 2" xfId="13659"/>
    <cellStyle name="40% - Accent3 11 6 3" xfId="20696"/>
    <cellStyle name="40% - Accent3 11 7" xfId="7795"/>
    <cellStyle name="40% - Accent3 11 8" xfId="14832"/>
    <cellStyle name="40% - Accent3 12" xfId="195"/>
    <cellStyle name="40% - Accent3 12 2" xfId="2466"/>
    <cellStyle name="40% - Accent3 12 2 2" xfId="9504"/>
    <cellStyle name="40% - Accent3 12 2 3" xfId="16541"/>
    <cellStyle name="40% - Accent3 12 3" xfId="3639"/>
    <cellStyle name="40% - Accent3 12 3 2" xfId="10677"/>
    <cellStyle name="40% - Accent3 12 3 3" xfId="17714"/>
    <cellStyle name="40% - Accent3 12 4" xfId="4813"/>
    <cellStyle name="40% - Accent3 12 4 2" xfId="11850"/>
    <cellStyle name="40% - Accent3 12 4 3" xfId="18887"/>
    <cellStyle name="40% - Accent3 12 5" xfId="5986"/>
    <cellStyle name="40% - Accent3 12 5 2" xfId="13023"/>
    <cellStyle name="40% - Accent3 12 5 3" xfId="20060"/>
    <cellStyle name="40% - Accent3 12 6" xfId="7159"/>
    <cellStyle name="40% - Accent3 12 6 2" xfId="14196"/>
    <cellStyle name="40% - Accent3 12 6 3" xfId="21233"/>
    <cellStyle name="40% - Accent3 12 7" xfId="8332"/>
    <cellStyle name="40% - Accent3 12 8" xfId="15369"/>
    <cellStyle name="40% - Accent3 12 9" xfId="1364"/>
    <cellStyle name="40% - Accent3 13" xfId="1378"/>
    <cellStyle name="40% - Accent3 13 2" xfId="8344"/>
    <cellStyle name="40% - Accent3 13 3" xfId="15381"/>
    <cellStyle name="40% - Accent3 14" xfId="2478"/>
    <cellStyle name="40% - Accent3 14 2" xfId="9516"/>
    <cellStyle name="40% - Accent3 14 3" xfId="16553"/>
    <cellStyle name="40% - Accent3 15" xfId="3652"/>
    <cellStyle name="40% - Accent3 15 2" xfId="10689"/>
    <cellStyle name="40% - Accent3 15 3" xfId="17726"/>
    <cellStyle name="40% - Accent3 16" xfId="4825"/>
    <cellStyle name="40% - Accent3 16 2" xfId="11862"/>
    <cellStyle name="40% - Accent3 16 3" xfId="18899"/>
    <cellStyle name="40% - Accent3 17" xfId="5998"/>
    <cellStyle name="40% - Accent3 17 2" xfId="13035"/>
    <cellStyle name="40% - Accent3 17 3" xfId="20072"/>
    <cellStyle name="40% - Accent3 18" xfId="7171"/>
    <cellStyle name="40% - Accent3 19" xfId="14208"/>
    <cellStyle name="40% - Accent3 2" xfId="80"/>
    <cellStyle name="40% - Accent3 2 10" xfId="1346"/>
    <cellStyle name="40% - Accent3 2 2" xfId="1356"/>
    <cellStyle name="40% - Accent3 2 3" xfId="1389"/>
    <cellStyle name="40% - Accent3 2 3 2" xfId="8358"/>
    <cellStyle name="40% - Accent3 2 3 3" xfId="15395"/>
    <cellStyle name="40% - Accent3 2 4" xfId="2492"/>
    <cellStyle name="40% - Accent3 2 4 2" xfId="9530"/>
    <cellStyle name="40% - Accent3 2 4 3" xfId="16567"/>
    <cellStyle name="40% - Accent3 2 5" xfId="3666"/>
    <cellStyle name="40% - Accent3 2 5 2" xfId="10703"/>
    <cellStyle name="40% - Accent3 2 5 3" xfId="17740"/>
    <cellStyle name="40% - Accent3 2 6" xfId="4839"/>
    <cellStyle name="40% - Accent3 2 6 2" xfId="11876"/>
    <cellStyle name="40% - Accent3 2 6 3" xfId="18913"/>
    <cellStyle name="40% - Accent3 2 7" xfId="6012"/>
    <cellStyle name="40% - Accent3 2 7 2" xfId="13049"/>
    <cellStyle name="40% - Accent3 2 7 3" xfId="20086"/>
    <cellStyle name="40% - Accent3 2 8" xfId="7185"/>
    <cellStyle name="40% - Accent3 2 9" xfId="14222"/>
    <cellStyle name="40% - Accent3 3" xfId="60"/>
    <cellStyle name="40% - Accent3 3 10" xfId="6050"/>
    <cellStyle name="40% - Accent3 3 10 2" xfId="13087"/>
    <cellStyle name="40% - Accent3 3 10 3" xfId="20124"/>
    <cellStyle name="40% - Accent3 3 11" xfId="7223"/>
    <cellStyle name="40% - Accent3 3 12" xfId="14260"/>
    <cellStyle name="40% - Accent3 3 2" xfId="335"/>
    <cellStyle name="40% - Accent3 3 2 10" xfId="7316"/>
    <cellStyle name="40% - Accent3 3 2 11" xfId="14353"/>
    <cellStyle name="40% - Accent3 3 2 2" xfId="480"/>
    <cellStyle name="40% - Accent3 3 2 2 2" xfId="1056"/>
    <cellStyle name="40% - Accent3 3 2 2 2 2" xfId="2171"/>
    <cellStyle name="40% - Accent3 3 2 2 2 2 2" xfId="9209"/>
    <cellStyle name="40% - Accent3 3 2 2 2 2 3" xfId="16246"/>
    <cellStyle name="40% - Accent3 3 2 2 2 3" xfId="3344"/>
    <cellStyle name="40% - Accent3 3 2 2 2 3 2" xfId="10382"/>
    <cellStyle name="40% - Accent3 3 2 2 2 3 3" xfId="17419"/>
    <cellStyle name="40% - Accent3 3 2 2 2 4" xfId="4518"/>
    <cellStyle name="40% - Accent3 3 2 2 2 4 2" xfId="11555"/>
    <cellStyle name="40% - Accent3 3 2 2 2 4 3" xfId="18592"/>
    <cellStyle name="40% - Accent3 3 2 2 2 5" xfId="5691"/>
    <cellStyle name="40% - Accent3 3 2 2 2 5 2" xfId="12728"/>
    <cellStyle name="40% - Accent3 3 2 2 2 5 3" xfId="19765"/>
    <cellStyle name="40% - Accent3 3 2 2 2 6" xfId="6864"/>
    <cellStyle name="40% - Accent3 3 2 2 2 6 2" xfId="13901"/>
    <cellStyle name="40% - Accent3 3 2 2 2 6 3" xfId="20938"/>
    <cellStyle name="40% - Accent3 3 2 2 2 7" xfId="8037"/>
    <cellStyle name="40% - Accent3 3 2 2 2 8" xfId="15074"/>
    <cellStyle name="40% - Accent3 3 2 2 3" xfId="1595"/>
    <cellStyle name="40% - Accent3 3 2 2 3 2" xfId="8633"/>
    <cellStyle name="40% - Accent3 3 2 2 3 3" xfId="15670"/>
    <cellStyle name="40% - Accent3 3 2 2 4" xfId="2768"/>
    <cellStyle name="40% - Accent3 3 2 2 4 2" xfId="9806"/>
    <cellStyle name="40% - Accent3 3 2 2 4 3" xfId="16843"/>
    <cellStyle name="40% - Accent3 3 2 2 5" xfId="3942"/>
    <cellStyle name="40% - Accent3 3 2 2 5 2" xfId="10979"/>
    <cellStyle name="40% - Accent3 3 2 2 5 3" xfId="18016"/>
    <cellStyle name="40% - Accent3 3 2 2 6" xfId="5115"/>
    <cellStyle name="40% - Accent3 3 2 2 6 2" xfId="12152"/>
    <cellStyle name="40% - Accent3 3 2 2 6 3" xfId="19189"/>
    <cellStyle name="40% - Accent3 3 2 2 7" xfId="6288"/>
    <cellStyle name="40% - Accent3 3 2 2 7 2" xfId="13325"/>
    <cellStyle name="40% - Accent3 3 2 2 7 3" xfId="20362"/>
    <cellStyle name="40% - Accent3 3 2 2 8" xfId="7461"/>
    <cellStyle name="40% - Accent3 3 2 2 9" xfId="14498"/>
    <cellStyle name="40% - Accent3 3 2 3" xfId="672"/>
    <cellStyle name="40% - Accent3 3 2 3 2" xfId="1248"/>
    <cellStyle name="40% - Accent3 3 2 3 2 2" xfId="2363"/>
    <cellStyle name="40% - Accent3 3 2 3 2 2 2" xfId="9401"/>
    <cellStyle name="40% - Accent3 3 2 3 2 2 3" xfId="16438"/>
    <cellStyle name="40% - Accent3 3 2 3 2 3" xfId="3536"/>
    <cellStyle name="40% - Accent3 3 2 3 2 3 2" xfId="10574"/>
    <cellStyle name="40% - Accent3 3 2 3 2 3 3" xfId="17611"/>
    <cellStyle name="40% - Accent3 3 2 3 2 4" xfId="4710"/>
    <cellStyle name="40% - Accent3 3 2 3 2 4 2" xfId="11747"/>
    <cellStyle name="40% - Accent3 3 2 3 2 4 3" xfId="18784"/>
    <cellStyle name="40% - Accent3 3 2 3 2 5" xfId="5883"/>
    <cellStyle name="40% - Accent3 3 2 3 2 5 2" xfId="12920"/>
    <cellStyle name="40% - Accent3 3 2 3 2 5 3" xfId="19957"/>
    <cellStyle name="40% - Accent3 3 2 3 2 6" xfId="7056"/>
    <cellStyle name="40% - Accent3 3 2 3 2 6 2" xfId="14093"/>
    <cellStyle name="40% - Accent3 3 2 3 2 6 3" xfId="21130"/>
    <cellStyle name="40% - Accent3 3 2 3 2 7" xfId="8229"/>
    <cellStyle name="40% - Accent3 3 2 3 2 8" xfId="15266"/>
    <cellStyle name="40% - Accent3 3 2 3 3" xfId="1787"/>
    <cellStyle name="40% - Accent3 3 2 3 3 2" xfId="8825"/>
    <cellStyle name="40% - Accent3 3 2 3 3 3" xfId="15862"/>
    <cellStyle name="40% - Accent3 3 2 3 4" xfId="2960"/>
    <cellStyle name="40% - Accent3 3 2 3 4 2" xfId="9998"/>
    <cellStyle name="40% - Accent3 3 2 3 4 3" xfId="17035"/>
    <cellStyle name="40% - Accent3 3 2 3 5" xfId="4134"/>
    <cellStyle name="40% - Accent3 3 2 3 5 2" xfId="11171"/>
    <cellStyle name="40% - Accent3 3 2 3 5 3" xfId="18208"/>
    <cellStyle name="40% - Accent3 3 2 3 6" xfId="5307"/>
    <cellStyle name="40% - Accent3 3 2 3 6 2" xfId="12344"/>
    <cellStyle name="40% - Accent3 3 2 3 6 3" xfId="19381"/>
    <cellStyle name="40% - Accent3 3 2 3 7" xfId="6480"/>
    <cellStyle name="40% - Accent3 3 2 3 7 2" xfId="13517"/>
    <cellStyle name="40% - Accent3 3 2 3 7 3" xfId="20554"/>
    <cellStyle name="40% - Accent3 3 2 3 8" xfId="7653"/>
    <cellStyle name="40% - Accent3 3 2 3 9" xfId="14690"/>
    <cellStyle name="40% - Accent3 3 2 4" xfId="911"/>
    <cellStyle name="40% - Accent3 3 2 4 2" xfId="2026"/>
    <cellStyle name="40% - Accent3 3 2 4 2 2" xfId="9064"/>
    <cellStyle name="40% - Accent3 3 2 4 2 3" xfId="16101"/>
    <cellStyle name="40% - Accent3 3 2 4 3" xfId="3199"/>
    <cellStyle name="40% - Accent3 3 2 4 3 2" xfId="10237"/>
    <cellStyle name="40% - Accent3 3 2 4 3 3" xfId="17274"/>
    <cellStyle name="40% - Accent3 3 2 4 4" xfId="4373"/>
    <cellStyle name="40% - Accent3 3 2 4 4 2" xfId="11410"/>
    <cellStyle name="40% - Accent3 3 2 4 4 3" xfId="18447"/>
    <cellStyle name="40% - Accent3 3 2 4 5" xfId="5546"/>
    <cellStyle name="40% - Accent3 3 2 4 5 2" xfId="12583"/>
    <cellStyle name="40% - Accent3 3 2 4 5 3" xfId="19620"/>
    <cellStyle name="40% - Accent3 3 2 4 6" xfId="6719"/>
    <cellStyle name="40% - Accent3 3 2 4 6 2" xfId="13756"/>
    <cellStyle name="40% - Accent3 3 2 4 6 3" xfId="20793"/>
    <cellStyle name="40% - Accent3 3 2 4 7" xfId="7892"/>
    <cellStyle name="40% - Accent3 3 2 4 8" xfId="14929"/>
    <cellStyle name="40% - Accent3 3 2 5" xfId="1450"/>
    <cellStyle name="40% - Accent3 3 2 5 2" xfId="8488"/>
    <cellStyle name="40% - Accent3 3 2 5 3" xfId="15525"/>
    <cellStyle name="40% - Accent3 3 2 6" xfId="2623"/>
    <cellStyle name="40% - Accent3 3 2 6 2" xfId="9661"/>
    <cellStyle name="40% - Accent3 3 2 6 3" xfId="16698"/>
    <cellStyle name="40% - Accent3 3 2 7" xfId="3797"/>
    <cellStyle name="40% - Accent3 3 2 7 2" xfId="10834"/>
    <cellStyle name="40% - Accent3 3 2 7 3" xfId="17871"/>
    <cellStyle name="40% - Accent3 3 2 8" xfId="4970"/>
    <cellStyle name="40% - Accent3 3 2 8 2" xfId="12007"/>
    <cellStyle name="40% - Accent3 3 2 8 3" xfId="19044"/>
    <cellStyle name="40% - Accent3 3 2 9" xfId="6143"/>
    <cellStyle name="40% - Accent3 3 2 9 2" xfId="13180"/>
    <cellStyle name="40% - Accent3 3 2 9 3" xfId="20217"/>
    <cellStyle name="40% - Accent3 3 3" xfId="479"/>
    <cellStyle name="40% - Accent3 3 3 2" xfId="1055"/>
    <cellStyle name="40% - Accent3 3 3 2 2" xfId="2170"/>
    <cellStyle name="40% - Accent3 3 3 2 2 2" xfId="9208"/>
    <cellStyle name="40% - Accent3 3 3 2 2 3" xfId="16245"/>
    <cellStyle name="40% - Accent3 3 3 2 3" xfId="3343"/>
    <cellStyle name="40% - Accent3 3 3 2 3 2" xfId="10381"/>
    <cellStyle name="40% - Accent3 3 3 2 3 3" xfId="17418"/>
    <cellStyle name="40% - Accent3 3 3 2 4" xfId="4517"/>
    <cellStyle name="40% - Accent3 3 3 2 4 2" xfId="11554"/>
    <cellStyle name="40% - Accent3 3 3 2 4 3" xfId="18591"/>
    <cellStyle name="40% - Accent3 3 3 2 5" xfId="5690"/>
    <cellStyle name="40% - Accent3 3 3 2 5 2" xfId="12727"/>
    <cellStyle name="40% - Accent3 3 3 2 5 3" xfId="19764"/>
    <cellStyle name="40% - Accent3 3 3 2 6" xfId="6863"/>
    <cellStyle name="40% - Accent3 3 3 2 6 2" xfId="13900"/>
    <cellStyle name="40% - Accent3 3 3 2 6 3" xfId="20937"/>
    <cellStyle name="40% - Accent3 3 3 2 7" xfId="8036"/>
    <cellStyle name="40% - Accent3 3 3 2 8" xfId="15073"/>
    <cellStyle name="40% - Accent3 3 3 3" xfId="1594"/>
    <cellStyle name="40% - Accent3 3 3 3 2" xfId="8632"/>
    <cellStyle name="40% - Accent3 3 3 3 3" xfId="15669"/>
    <cellStyle name="40% - Accent3 3 3 4" xfId="2767"/>
    <cellStyle name="40% - Accent3 3 3 4 2" xfId="9805"/>
    <cellStyle name="40% - Accent3 3 3 4 3" xfId="16842"/>
    <cellStyle name="40% - Accent3 3 3 5" xfId="3941"/>
    <cellStyle name="40% - Accent3 3 3 5 2" xfId="10978"/>
    <cellStyle name="40% - Accent3 3 3 5 3" xfId="18015"/>
    <cellStyle name="40% - Accent3 3 3 6" xfId="5114"/>
    <cellStyle name="40% - Accent3 3 3 6 2" xfId="12151"/>
    <cellStyle name="40% - Accent3 3 3 6 3" xfId="19188"/>
    <cellStyle name="40% - Accent3 3 3 7" xfId="6287"/>
    <cellStyle name="40% - Accent3 3 3 7 2" xfId="13324"/>
    <cellStyle name="40% - Accent3 3 3 7 3" xfId="20361"/>
    <cellStyle name="40% - Accent3 3 3 8" xfId="7460"/>
    <cellStyle name="40% - Accent3 3 3 9" xfId="14497"/>
    <cellStyle name="40% - Accent3 3 4" xfId="671"/>
    <cellStyle name="40% - Accent3 3 4 2" xfId="1247"/>
    <cellStyle name="40% - Accent3 3 4 2 2" xfId="2362"/>
    <cellStyle name="40% - Accent3 3 4 2 2 2" xfId="9400"/>
    <cellStyle name="40% - Accent3 3 4 2 2 3" xfId="16437"/>
    <cellStyle name="40% - Accent3 3 4 2 3" xfId="3535"/>
    <cellStyle name="40% - Accent3 3 4 2 3 2" xfId="10573"/>
    <cellStyle name="40% - Accent3 3 4 2 3 3" xfId="17610"/>
    <cellStyle name="40% - Accent3 3 4 2 4" xfId="4709"/>
    <cellStyle name="40% - Accent3 3 4 2 4 2" xfId="11746"/>
    <cellStyle name="40% - Accent3 3 4 2 4 3" xfId="18783"/>
    <cellStyle name="40% - Accent3 3 4 2 5" xfId="5882"/>
    <cellStyle name="40% - Accent3 3 4 2 5 2" xfId="12919"/>
    <cellStyle name="40% - Accent3 3 4 2 5 3" xfId="19956"/>
    <cellStyle name="40% - Accent3 3 4 2 6" xfId="7055"/>
    <cellStyle name="40% - Accent3 3 4 2 6 2" xfId="14092"/>
    <cellStyle name="40% - Accent3 3 4 2 6 3" xfId="21129"/>
    <cellStyle name="40% - Accent3 3 4 2 7" xfId="8228"/>
    <cellStyle name="40% - Accent3 3 4 2 8" xfId="15265"/>
    <cellStyle name="40% - Accent3 3 4 3" xfId="1786"/>
    <cellStyle name="40% - Accent3 3 4 3 2" xfId="8824"/>
    <cellStyle name="40% - Accent3 3 4 3 3" xfId="15861"/>
    <cellStyle name="40% - Accent3 3 4 4" xfId="2959"/>
    <cellStyle name="40% - Accent3 3 4 4 2" xfId="9997"/>
    <cellStyle name="40% - Accent3 3 4 4 3" xfId="17034"/>
    <cellStyle name="40% - Accent3 3 4 5" xfId="4133"/>
    <cellStyle name="40% - Accent3 3 4 5 2" xfId="11170"/>
    <cellStyle name="40% - Accent3 3 4 5 3" xfId="18207"/>
    <cellStyle name="40% - Accent3 3 4 6" xfId="5306"/>
    <cellStyle name="40% - Accent3 3 4 6 2" xfId="12343"/>
    <cellStyle name="40% - Accent3 3 4 6 3" xfId="19380"/>
    <cellStyle name="40% - Accent3 3 4 7" xfId="6479"/>
    <cellStyle name="40% - Accent3 3 4 7 2" xfId="13516"/>
    <cellStyle name="40% - Accent3 3 4 7 3" xfId="20553"/>
    <cellStyle name="40% - Accent3 3 4 8" xfId="7652"/>
    <cellStyle name="40% - Accent3 3 4 9" xfId="14689"/>
    <cellStyle name="40% - Accent3 3 5" xfId="815"/>
    <cellStyle name="40% - Accent3 3 5 2" xfId="1930"/>
    <cellStyle name="40% - Accent3 3 5 2 2" xfId="8968"/>
    <cellStyle name="40% - Accent3 3 5 2 3" xfId="16005"/>
    <cellStyle name="40% - Accent3 3 5 3" xfId="3103"/>
    <cellStyle name="40% - Accent3 3 5 3 2" xfId="10141"/>
    <cellStyle name="40% - Accent3 3 5 3 3" xfId="17178"/>
    <cellStyle name="40% - Accent3 3 5 4" xfId="4277"/>
    <cellStyle name="40% - Accent3 3 5 4 2" xfId="11314"/>
    <cellStyle name="40% - Accent3 3 5 4 3" xfId="18351"/>
    <cellStyle name="40% - Accent3 3 5 5" xfId="5450"/>
    <cellStyle name="40% - Accent3 3 5 5 2" xfId="12487"/>
    <cellStyle name="40% - Accent3 3 5 5 3" xfId="19524"/>
    <cellStyle name="40% - Accent3 3 5 6" xfId="6623"/>
    <cellStyle name="40% - Accent3 3 5 6 2" xfId="13660"/>
    <cellStyle name="40% - Accent3 3 5 6 3" xfId="20697"/>
    <cellStyle name="40% - Accent3 3 5 7" xfId="7796"/>
    <cellStyle name="40% - Accent3 3 5 8" xfId="14833"/>
    <cellStyle name="40% - Accent3 3 6" xfId="242"/>
    <cellStyle name="40% - Accent3 3 6 2" xfId="8396"/>
    <cellStyle name="40% - Accent3 3 6 3" xfId="15433"/>
    <cellStyle name="40% - Accent3 3 7" xfId="2530"/>
    <cellStyle name="40% - Accent3 3 7 2" xfId="9568"/>
    <cellStyle name="40% - Accent3 3 7 3" xfId="16605"/>
    <cellStyle name="40% - Accent3 3 8" xfId="3704"/>
    <cellStyle name="40% - Accent3 3 8 2" xfId="10741"/>
    <cellStyle name="40% - Accent3 3 8 3" xfId="17778"/>
    <cellStyle name="40% - Accent3 3 9" xfId="4877"/>
    <cellStyle name="40% - Accent3 3 9 2" xfId="11914"/>
    <cellStyle name="40% - Accent3 3 9 3" xfId="18951"/>
    <cellStyle name="40% - Accent3 4" xfId="121"/>
    <cellStyle name="40% - Accent3 4 10" xfId="6051"/>
    <cellStyle name="40% - Accent3 4 10 2" xfId="13088"/>
    <cellStyle name="40% - Accent3 4 10 3" xfId="20125"/>
    <cellStyle name="40% - Accent3 4 11" xfId="7224"/>
    <cellStyle name="40% - Accent3 4 12" xfId="14261"/>
    <cellStyle name="40% - Accent3 4 2" xfId="336"/>
    <cellStyle name="40% - Accent3 4 2 10" xfId="7317"/>
    <cellStyle name="40% - Accent3 4 2 11" xfId="14354"/>
    <cellStyle name="40% - Accent3 4 2 2" xfId="482"/>
    <cellStyle name="40% - Accent3 4 2 2 2" xfId="1058"/>
    <cellStyle name="40% - Accent3 4 2 2 2 2" xfId="2173"/>
    <cellStyle name="40% - Accent3 4 2 2 2 2 2" xfId="9211"/>
    <cellStyle name="40% - Accent3 4 2 2 2 2 3" xfId="16248"/>
    <cellStyle name="40% - Accent3 4 2 2 2 3" xfId="3346"/>
    <cellStyle name="40% - Accent3 4 2 2 2 3 2" xfId="10384"/>
    <cellStyle name="40% - Accent3 4 2 2 2 3 3" xfId="17421"/>
    <cellStyle name="40% - Accent3 4 2 2 2 4" xfId="4520"/>
    <cellStyle name="40% - Accent3 4 2 2 2 4 2" xfId="11557"/>
    <cellStyle name="40% - Accent3 4 2 2 2 4 3" xfId="18594"/>
    <cellStyle name="40% - Accent3 4 2 2 2 5" xfId="5693"/>
    <cellStyle name="40% - Accent3 4 2 2 2 5 2" xfId="12730"/>
    <cellStyle name="40% - Accent3 4 2 2 2 5 3" xfId="19767"/>
    <cellStyle name="40% - Accent3 4 2 2 2 6" xfId="6866"/>
    <cellStyle name="40% - Accent3 4 2 2 2 6 2" xfId="13903"/>
    <cellStyle name="40% - Accent3 4 2 2 2 6 3" xfId="20940"/>
    <cellStyle name="40% - Accent3 4 2 2 2 7" xfId="8039"/>
    <cellStyle name="40% - Accent3 4 2 2 2 8" xfId="15076"/>
    <cellStyle name="40% - Accent3 4 2 2 3" xfId="1597"/>
    <cellStyle name="40% - Accent3 4 2 2 3 2" xfId="8635"/>
    <cellStyle name="40% - Accent3 4 2 2 3 3" xfId="15672"/>
    <cellStyle name="40% - Accent3 4 2 2 4" xfId="2770"/>
    <cellStyle name="40% - Accent3 4 2 2 4 2" xfId="9808"/>
    <cellStyle name="40% - Accent3 4 2 2 4 3" xfId="16845"/>
    <cellStyle name="40% - Accent3 4 2 2 5" xfId="3944"/>
    <cellStyle name="40% - Accent3 4 2 2 5 2" xfId="10981"/>
    <cellStyle name="40% - Accent3 4 2 2 5 3" xfId="18018"/>
    <cellStyle name="40% - Accent3 4 2 2 6" xfId="5117"/>
    <cellStyle name="40% - Accent3 4 2 2 6 2" xfId="12154"/>
    <cellStyle name="40% - Accent3 4 2 2 6 3" xfId="19191"/>
    <cellStyle name="40% - Accent3 4 2 2 7" xfId="6290"/>
    <cellStyle name="40% - Accent3 4 2 2 7 2" xfId="13327"/>
    <cellStyle name="40% - Accent3 4 2 2 7 3" xfId="20364"/>
    <cellStyle name="40% - Accent3 4 2 2 8" xfId="7463"/>
    <cellStyle name="40% - Accent3 4 2 2 9" xfId="14500"/>
    <cellStyle name="40% - Accent3 4 2 3" xfId="674"/>
    <cellStyle name="40% - Accent3 4 2 3 2" xfId="1250"/>
    <cellStyle name="40% - Accent3 4 2 3 2 2" xfId="2365"/>
    <cellStyle name="40% - Accent3 4 2 3 2 2 2" xfId="9403"/>
    <cellStyle name="40% - Accent3 4 2 3 2 2 3" xfId="16440"/>
    <cellStyle name="40% - Accent3 4 2 3 2 3" xfId="3538"/>
    <cellStyle name="40% - Accent3 4 2 3 2 3 2" xfId="10576"/>
    <cellStyle name="40% - Accent3 4 2 3 2 3 3" xfId="17613"/>
    <cellStyle name="40% - Accent3 4 2 3 2 4" xfId="4712"/>
    <cellStyle name="40% - Accent3 4 2 3 2 4 2" xfId="11749"/>
    <cellStyle name="40% - Accent3 4 2 3 2 4 3" xfId="18786"/>
    <cellStyle name="40% - Accent3 4 2 3 2 5" xfId="5885"/>
    <cellStyle name="40% - Accent3 4 2 3 2 5 2" xfId="12922"/>
    <cellStyle name="40% - Accent3 4 2 3 2 5 3" xfId="19959"/>
    <cellStyle name="40% - Accent3 4 2 3 2 6" xfId="7058"/>
    <cellStyle name="40% - Accent3 4 2 3 2 6 2" xfId="14095"/>
    <cellStyle name="40% - Accent3 4 2 3 2 6 3" xfId="21132"/>
    <cellStyle name="40% - Accent3 4 2 3 2 7" xfId="8231"/>
    <cellStyle name="40% - Accent3 4 2 3 2 8" xfId="15268"/>
    <cellStyle name="40% - Accent3 4 2 3 3" xfId="1789"/>
    <cellStyle name="40% - Accent3 4 2 3 3 2" xfId="8827"/>
    <cellStyle name="40% - Accent3 4 2 3 3 3" xfId="15864"/>
    <cellStyle name="40% - Accent3 4 2 3 4" xfId="2962"/>
    <cellStyle name="40% - Accent3 4 2 3 4 2" xfId="10000"/>
    <cellStyle name="40% - Accent3 4 2 3 4 3" xfId="17037"/>
    <cellStyle name="40% - Accent3 4 2 3 5" xfId="4136"/>
    <cellStyle name="40% - Accent3 4 2 3 5 2" xfId="11173"/>
    <cellStyle name="40% - Accent3 4 2 3 5 3" xfId="18210"/>
    <cellStyle name="40% - Accent3 4 2 3 6" xfId="5309"/>
    <cellStyle name="40% - Accent3 4 2 3 6 2" xfId="12346"/>
    <cellStyle name="40% - Accent3 4 2 3 6 3" xfId="19383"/>
    <cellStyle name="40% - Accent3 4 2 3 7" xfId="6482"/>
    <cellStyle name="40% - Accent3 4 2 3 7 2" xfId="13519"/>
    <cellStyle name="40% - Accent3 4 2 3 7 3" xfId="20556"/>
    <cellStyle name="40% - Accent3 4 2 3 8" xfId="7655"/>
    <cellStyle name="40% - Accent3 4 2 3 9" xfId="14692"/>
    <cellStyle name="40% - Accent3 4 2 4" xfId="912"/>
    <cellStyle name="40% - Accent3 4 2 4 2" xfId="2027"/>
    <cellStyle name="40% - Accent3 4 2 4 2 2" xfId="9065"/>
    <cellStyle name="40% - Accent3 4 2 4 2 3" xfId="16102"/>
    <cellStyle name="40% - Accent3 4 2 4 3" xfId="3200"/>
    <cellStyle name="40% - Accent3 4 2 4 3 2" xfId="10238"/>
    <cellStyle name="40% - Accent3 4 2 4 3 3" xfId="17275"/>
    <cellStyle name="40% - Accent3 4 2 4 4" xfId="4374"/>
    <cellStyle name="40% - Accent3 4 2 4 4 2" xfId="11411"/>
    <cellStyle name="40% - Accent3 4 2 4 4 3" xfId="18448"/>
    <cellStyle name="40% - Accent3 4 2 4 5" xfId="5547"/>
    <cellStyle name="40% - Accent3 4 2 4 5 2" xfId="12584"/>
    <cellStyle name="40% - Accent3 4 2 4 5 3" xfId="19621"/>
    <cellStyle name="40% - Accent3 4 2 4 6" xfId="6720"/>
    <cellStyle name="40% - Accent3 4 2 4 6 2" xfId="13757"/>
    <cellStyle name="40% - Accent3 4 2 4 6 3" xfId="20794"/>
    <cellStyle name="40% - Accent3 4 2 4 7" xfId="7893"/>
    <cellStyle name="40% - Accent3 4 2 4 8" xfId="14930"/>
    <cellStyle name="40% - Accent3 4 2 5" xfId="1451"/>
    <cellStyle name="40% - Accent3 4 2 5 2" xfId="8489"/>
    <cellStyle name="40% - Accent3 4 2 5 3" xfId="15526"/>
    <cellStyle name="40% - Accent3 4 2 6" xfId="2624"/>
    <cellStyle name="40% - Accent3 4 2 6 2" xfId="9662"/>
    <cellStyle name="40% - Accent3 4 2 6 3" xfId="16699"/>
    <cellStyle name="40% - Accent3 4 2 7" xfId="3798"/>
    <cellStyle name="40% - Accent3 4 2 7 2" xfId="10835"/>
    <cellStyle name="40% - Accent3 4 2 7 3" xfId="17872"/>
    <cellStyle name="40% - Accent3 4 2 8" xfId="4971"/>
    <cellStyle name="40% - Accent3 4 2 8 2" xfId="12008"/>
    <cellStyle name="40% - Accent3 4 2 8 3" xfId="19045"/>
    <cellStyle name="40% - Accent3 4 2 9" xfId="6144"/>
    <cellStyle name="40% - Accent3 4 2 9 2" xfId="13181"/>
    <cellStyle name="40% - Accent3 4 2 9 3" xfId="20218"/>
    <cellStyle name="40% - Accent3 4 3" xfId="481"/>
    <cellStyle name="40% - Accent3 4 3 2" xfId="1057"/>
    <cellStyle name="40% - Accent3 4 3 2 2" xfId="2172"/>
    <cellStyle name="40% - Accent3 4 3 2 2 2" xfId="9210"/>
    <cellStyle name="40% - Accent3 4 3 2 2 3" xfId="16247"/>
    <cellStyle name="40% - Accent3 4 3 2 3" xfId="3345"/>
    <cellStyle name="40% - Accent3 4 3 2 3 2" xfId="10383"/>
    <cellStyle name="40% - Accent3 4 3 2 3 3" xfId="17420"/>
    <cellStyle name="40% - Accent3 4 3 2 4" xfId="4519"/>
    <cellStyle name="40% - Accent3 4 3 2 4 2" xfId="11556"/>
    <cellStyle name="40% - Accent3 4 3 2 4 3" xfId="18593"/>
    <cellStyle name="40% - Accent3 4 3 2 5" xfId="5692"/>
    <cellStyle name="40% - Accent3 4 3 2 5 2" xfId="12729"/>
    <cellStyle name="40% - Accent3 4 3 2 5 3" xfId="19766"/>
    <cellStyle name="40% - Accent3 4 3 2 6" xfId="6865"/>
    <cellStyle name="40% - Accent3 4 3 2 6 2" xfId="13902"/>
    <cellStyle name="40% - Accent3 4 3 2 6 3" xfId="20939"/>
    <cellStyle name="40% - Accent3 4 3 2 7" xfId="8038"/>
    <cellStyle name="40% - Accent3 4 3 2 8" xfId="15075"/>
    <cellStyle name="40% - Accent3 4 3 3" xfId="1596"/>
    <cellStyle name="40% - Accent3 4 3 3 2" xfId="8634"/>
    <cellStyle name="40% - Accent3 4 3 3 3" xfId="15671"/>
    <cellStyle name="40% - Accent3 4 3 4" xfId="2769"/>
    <cellStyle name="40% - Accent3 4 3 4 2" xfId="9807"/>
    <cellStyle name="40% - Accent3 4 3 4 3" xfId="16844"/>
    <cellStyle name="40% - Accent3 4 3 5" xfId="3943"/>
    <cellStyle name="40% - Accent3 4 3 5 2" xfId="10980"/>
    <cellStyle name="40% - Accent3 4 3 5 3" xfId="18017"/>
    <cellStyle name="40% - Accent3 4 3 6" xfId="5116"/>
    <cellStyle name="40% - Accent3 4 3 6 2" xfId="12153"/>
    <cellStyle name="40% - Accent3 4 3 6 3" xfId="19190"/>
    <cellStyle name="40% - Accent3 4 3 7" xfId="6289"/>
    <cellStyle name="40% - Accent3 4 3 7 2" xfId="13326"/>
    <cellStyle name="40% - Accent3 4 3 7 3" xfId="20363"/>
    <cellStyle name="40% - Accent3 4 3 8" xfId="7462"/>
    <cellStyle name="40% - Accent3 4 3 9" xfId="14499"/>
    <cellStyle name="40% - Accent3 4 4" xfId="673"/>
    <cellStyle name="40% - Accent3 4 4 2" xfId="1249"/>
    <cellStyle name="40% - Accent3 4 4 2 2" xfId="2364"/>
    <cellStyle name="40% - Accent3 4 4 2 2 2" xfId="9402"/>
    <cellStyle name="40% - Accent3 4 4 2 2 3" xfId="16439"/>
    <cellStyle name="40% - Accent3 4 4 2 3" xfId="3537"/>
    <cellStyle name="40% - Accent3 4 4 2 3 2" xfId="10575"/>
    <cellStyle name="40% - Accent3 4 4 2 3 3" xfId="17612"/>
    <cellStyle name="40% - Accent3 4 4 2 4" xfId="4711"/>
    <cellStyle name="40% - Accent3 4 4 2 4 2" xfId="11748"/>
    <cellStyle name="40% - Accent3 4 4 2 4 3" xfId="18785"/>
    <cellStyle name="40% - Accent3 4 4 2 5" xfId="5884"/>
    <cellStyle name="40% - Accent3 4 4 2 5 2" xfId="12921"/>
    <cellStyle name="40% - Accent3 4 4 2 5 3" xfId="19958"/>
    <cellStyle name="40% - Accent3 4 4 2 6" xfId="7057"/>
    <cellStyle name="40% - Accent3 4 4 2 6 2" xfId="14094"/>
    <cellStyle name="40% - Accent3 4 4 2 6 3" xfId="21131"/>
    <cellStyle name="40% - Accent3 4 4 2 7" xfId="8230"/>
    <cellStyle name="40% - Accent3 4 4 2 8" xfId="15267"/>
    <cellStyle name="40% - Accent3 4 4 3" xfId="1788"/>
    <cellStyle name="40% - Accent3 4 4 3 2" xfId="8826"/>
    <cellStyle name="40% - Accent3 4 4 3 3" xfId="15863"/>
    <cellStyle name="40% - Accent3 4 4 4" xfId="2961"/>
    <cellStyle name="40% - Accent3 4 4 4 2" xfId="9999"/>
    <cellStyle name="40% - Accent3 4 4 4 3" xfId="17036"/>
    <cellStyle name="40% - Accent3 4 4 5" xfId="4135"/>
    <cellStyle name="40% - Accent3 4 4 5 2" xfId="11172"/>
    <cellStyle name="40% - Accent3 4 4 5 3" xfId="18209"/>
    <cellStyle name="40% - Accent3 4 4 6" xfId="5308"/>
    <cellStyle name="40% - Accent3 4 4 6 2" xfId="12345"/>
    <cellStyle name="40% - Accent3 4 4 6 3" xfId="19382"/>
    <cellStyle name="40% - Accent3 4 4 7" xfId="6481"/>
    <cellStyle name="40% - Accent3 4 4 7 2" xfId="13518"/>
    <cellStyle name="40% - Accent3 4 4 7 3" xfId="20555"/>
    <cellStyle name="40% - Accent3 4 4 8" xfId="7654"/>
    <cellStyle name="40% - Accent3 4 4 9" xfId="14691"/>
    <cellStyle name="40% - Accent3 4 5" xfId="816"/>
    <cellStyle name="40% - Accent3 4 5 2" xfId="1931"/>
    <cellStyle name="40% - Accent3 4 5 2 2" xfId="8969"/>
    <cellStyle name="40% - Accent3 4 5 2 3" xfId="16006"/>
    <cellStyle name="40% - Accent3 4 5 3" xfId="3104"/>
    <cellStyle name="40% - Accent3 4 5 3 2" xfId="10142"/>
    <cellStyle name="40% - Accent3 4 5 3 3" xfId="17179"/>
    <cellStyle name="40% - Accent3 4 5 4" xfId="4278"/>
    <cellStyle name="40% - Accent3 4 5 4 2" xfId="11315"/>
    <cellStyle name="40% - Accent3 4 5 4 3" xfId="18352"/>
    <cellStyle name="40% - Accent3 4 5 5" xfId="5451"/>
    <cellStyle name="40% - Accent3 4 5 5 2" xfId="12488"/>
    <cellStyle name="40% - Accent3 4 5 5 3" xfId="19525"/>
    <cellStyle name="40% - Accent3 4 5 6" xfId="6624"/>
    <cellStyle name="40% - Accent3 4 5 6 2" xfId="13661"/>
    <cellStyle name="40% - Accent3 4 5 6 3" xfId="20698"/>
    <cellStyle name="40% - Accent3 4 5 7" xfId="7797"/>
    <cellStyle name="40% - Accent3 4 5 8" xfId="14834"/>
    <cellStyle name="40% - Accent3 4 6" xfId="243"/>
    <cellStyle name="40% - Accent3 4 6 2" xfId="8397"/>
    <cellStyle name="40% - Accent3 4 6 3" xfId="15434"/>
    <cellStyle name="40% - Accent3 4 7" xfId="2531"/>
    <cellStyle name="40% - Accent3 4 7 2" xfId="9569"/>
    <cellStyle name="40% - Accent3 4 7 3" xfId="16606"/>
    <cellStyle name="40% - Accent3 4 8" xfId="3705"/>
    <cellStyle name="40% - Accent3 4 8 2" xfId="10742"/>
    <cellStyle name="40% - Accent3 4 8 3" xfId="17779"/>
    <cellStyle name="40% - Accent3 4 9" xfId="4878"/>
    <cellStyle name="40% - Accent3 4 9 2" xfId="11915"/>
    <cellStyle name="40% - Accent3 4 9 3" xfId="18952"/>
    <cellStyle name="40% - Accent3 5" xfId="137"/>
    <cellStyle name="40% - Accent3 5 10" xfId="6052"/>
    <cellStyle name="40% - Accent3 5 10 2" xfId="13089"/>
    <cellStyle name="40% - Accent3 5 10 3" xfId="20126"/>
    <cellStyle name="40% - Accent3 5 11" xfId="7225"/>
    <cellStyle name="40% - Accent3 5 12" xfId="14262"/>
    <cellStyle name="40% - Accent3 5 2" xfId="337"/>
    <cellStyle name="40% - Accent3 5 2 10" xfId="7318"/>
    <cellStyle name="40% - Accent3 5 2 11" xfId="14355"/>
    <cellStyle name="40% - Accent3 5 2 2" xfId="484"/>
    <cellStyle name="40% - Accent3 5 2 2 2" xfId="1060"/>
    <cellStyle name="40% - Accent3 5 2 2 2 2" xfId="2175"/>
    <cellStyle name="40% - Accent3 5 2 2 2 2 2" xfId="9213"/>
    <cellStyle name="40% - Accent3 5 2 2 2 2 3" xfId="16250"/>
    <cellStyle name="40% - Accent3 5 2 2 2 3" xfId="3348"/>
    <cellStyle name="40% - Accent3 5 2 2 2 3 2" xfId="10386"/>
    <cellStyle name="40% - Accent3 5 2 2 2 3 3" xfId="17423"/>
    <cellStyle name="40% - Accent3 5 2 2 2 4" xfId="4522"/>
    <cellStyle name="40% - Accent3 5 2 2 2 4 2" xfId="11559"/>
    <cellStyle name="40% - Accent3 5 2 2 2 4 3" xfId="18596"/>
    <cellStyle name="40% - Accent3 5 2 2 2 5" xfId="5695"/>
    <cellStyle name="40% - Accent3 5 2 2 2 5 2" xfId="12732"/>
    <cellStyle name="40% - Accent3 5 2 2 2 5 3" xfId="19769"/>
    <cellStyle name="40% - Accent3 5 2 2 2 6" xfId="6868"/>
    <cellStyle name="40% - Accent3 5 2 2 2 6 2" xfId="13905"/>
    <cellStyle name="40% - Accent3 5 2 2 2 6 3" xfId="20942"/>
    <cellStyle name="40% - Accent3 5 2 2 2 7" xfId="8041"/>
    <cellStyle name="40% - Accent3 5 2 2 2 8" xfId="15078"/>
    <cellStyle name="40% - Accent3 5 2 2 3" xfId="1599"/>
    <cellStyle name="40% - Accent3 5 2 2 3 2" xfId="8637"/>
    <cellStyle name="40% - Accent3 5 2 2 3 3" xfId="15674"/>
    <cellStyle name="40% - Accent3 5 2 2 4" xfId="2772"/>
    <cellStyle name="40% - Accent3 5 2 2 4 2" xfId="9810"/>
    <cellStyle name="40% - Accent3 5 2 2 4 3" xfId="16847"/>
    <cellStyle name="40% - Accent3 5 2 2 5" xfId="3946"/>
    <cellStyle name="40% - Accent3 5 2 2 5 2" xfId="10983"/>
    <cellStyle name="40% - Accent3 5 2 2 5 3" xfId="18020"/>
    <cellStyle name="40% - Accent3 5 2 2 6" xfId="5119"/>
    <cellStyle name="40% - Accent3 5 2 2 6 2" xfId="12156"/>
    <cellStyle name="40% - Accent3 5 2 2 6 3" xfId="19193"/>
    <cellStyle name="40% - Accent3 5 2 2 7" xfId="6292"/>
    <cellStyle name="40% - Accent3 5 2 2 7 2" xfId="13329"/>
    <cellStyle name="40% - Accent3 5 2 2 7 3" xfId="20366"/>
    <cellStyle name="40% - Accent3 5 2 2 8" xfId="7465"/>
    <cellStyle name="40% - Accent3 5 2 2 9" xfId="14502"/>
    <cellStyle name="40% - Accent3 5 2 3" xfId="676"/>
    <cellStyle name="40% - Accent3 5 2 3 2" xfId="1252"/>
    <cellStyle name="40% - Accent3 5 2 3 2 2" xfId="2367"/>
    <cellStyle name="40% - Accent3 5 2 3 2 2 2" xfId="9405"/>
    <cellStyle name="40% - Accent3 5 2 3 2 2 3" xfId="16442"/>
    <cellStyle name="40% - Accent3 5 2 3 2 3" xfId="3540"/>
    <cellStyle name="40% - Accent3 5 2 3 2 3 2" xfId="10578"/>
    <cellStyle name="40% - Accent3 5 2 3 2 3 3" xfId="17615"/>
    <cellStyle name="40% - Accent3 5 2 3 2 4" xfId="4714"/>
    <cellStyle name="40% - Accent3 5 2 3 2 4 2" xfId="11751"/>
    <cellStyle name="40% - Accent3 5 2 3 2 4 3" xfId="18788"/>
    <cellStyle name="40% - Accent3 5 2 3 2 5" xfId="5887"/>
    <cellStyle name="40% - Accent3 5 2 3 2 5 2" xfId="12924"/>
    <cellStyle name="40% - Accent3 5 2 3 2 5 3" xfId="19961"/>
    <cellStyle name="40% - Accent3 5 2 3 2 6" xfId="7060"/>
    <cellStyle name="40% - Accent3 5 2 3 2 6 2" xfId="14097"/>
    <cellStyle name="40% - Accent3 5 2 3 2 6 3" xfId="21134"/>
    <cellStyle name="40% - Accent3 5 2 3 2 7" xfId="8233"/>
    <cellStyle name="40% - Accent3 5 2 3 2 8" xfId="15270"/>
    <cellStyle name="40% - Accent3 5 2 3 3" xfId="1791"/>
    <cellStyle name="40% - Accent3 5 2 3 3 2" xfId="8829"/>
    <cellStyle name="40% - Accent3 5 2 3 3 3" xfId="15866"/>
    <cellStyle name="40% - Accent3 5 2 3 4" xfId="2964"/>
    <cellStyle name="40% - Accent3 5 2 3 4 2" xfId="10002"/>
    <cellStyle name="40% - Accent3 5 2 3 4 3" xfId="17039"/>
    <cellStyle name="40% - Accent3 5 2 3 5" xfId="4138"/>
    <cellStyle name="40% - Accent3 5 2 3 5 2" xfId="11175"/>
    <cellStyle name="40% - Accent3 5 2 3 5 3" xfId="18212"/>
    <cellStyle name="40% - Accent3 5 2 3 6" xfId="5311"/>
    <cellStyle name="40% - Accent3 5 2 3 6 2" xfId="12348"/>
    <cellStyle name="40% - Accent3 5 2 3 6 3" xfId="19385"/>
    <cellStyle name="40% - Accent3 5 2 3 7" xfId="6484"/>
    <cellStyle name="40% - Accent3 5 2 3 7 2" xfId="13521"/>
    <cellStyle name="40% - Accent3 5 2 3 7 3" xfId="20558"/>
    <cellStyle name="40% - Accent3 5 2 3 8" xfId="7657"/>
    <cellStyle name="40% - Accent3 5 2 3 9" xfId="14694"/>
    <cellStyle name="40% - Accent3 5 2 4" xfId="913"/>
    <cellStyle name="40% - Accent3 5 2 4 2" xfId="2028"/>
    <cellStyle name="40% - Accent3 5 2 4 2 2" xfId="9066"/>
    <cellStyle name="40% - Accent3 5 2 4 2 3" xfId="16103"/>
    <cellStyle name="40% - Accent3 5 2 4 3" xfId="3201"/>
    <cellStyle name="40% - Accent3 5 2 4 3 2" xfId="10239"/>
    <cellStyle name="40% - Accent3 5 2 4 3 3" xfId="17276"/>
    <cellStyle name="40% - Accent3 5 2 4 4" xfId="4375"/>
    <cellStyle name="40% - Accent3 5 2 4 4 2" xfId="11412"/>
    <cellStyle name="40% - Accent3 5 2 4 4 3" xfId="18449"/>
    <cellStyle name="40% - Accent3 5 2 4 5" xfId="5548"/>
    <cellStyle name="40% - Accent3 5 2 4 5 2" xfId="12585"/>
    <cellStyle name="40% - Accent3 5 2 4 5 3" xfId="19622"/>
    <cellStyle name="40% - Accent3 5 2 4 6" xfId="6721"/>
    <cellStyle name="40% - Accent3 5 2 4 6 2" xfId="13758"/>
    <cellStyle name="40% - Accent3 5 2 4 6 3" xfId="20795"/>
    <cellStyle name="40% - Accent3 5 2 4 7" xfId="7894"/>
    <cellStyle name="40% - Accent3 5 2 4 8" xfId="14931"/>
    <cellStyle name="40% - Accent3 5 2 5" xfId="1452"/>
    <cellStyle name="40% - Accent3 5 2 5 2" xfId="8490"/>
    <cellStyle name="40% - Accent3 5 2 5 3" xfId="15527"/>
    <cellStyle name="40% - Accent3 5 2 6" xfId="2625"/>
    <cellStyle name="40% - Accent3 5 2 6 2" xfId="9663"/>
    <cellStyle name="40% - Accent3 5 2 6 3" xfId="16700"/>
    <cellStyle name="40% - Accent3 5 2 7" xfId="3799"/>
    <cellStyle name="40% - Accent3 5 2 7 2" xfId="10836"/>
    <cellStyle name="40% - Accent3 5 2 7 3" xfId="17873"/>
    <cellStyle name="40% - Accent3 5 2 8" xfId="4972"/>
    <cellStyle name="40% - Accent3 5 2 8 2" xfId="12009"/>
    <cellStyle name="40% - Accent3 5 2 8 3" xfId="19046"/>
    <cellStyle name="40% - Accent3 5 2 9" xfId="6145"/>
    <cellStyle name="40% - Accent3 5 2 9 2" xfId="13182"/>
    <cellStyle name="40% - Accent3 5 2 9 3" xfId="20219"/>
    <cellStyle name="40% - Accent3 5 3" xfId="483"/>
    <cellStyle name="40% - Accent3 5 3 2" xfId="1059"/>
    <cellStyle name="40% - Accent3 5 3 2 2" xfId="2174"/>
    <cellStyle name="40% - Accent3 5 3 2 2 2" xfId="9212"/>
    <cellStyle name="40% - Accent3 5 3 2 2 3" xfId="16249"/>
    <cellStyle name="40% - Accent3 5 3 2 3" xfId="3347"/>
    <cellStyle name="40% - Accent3 5 3 2 3 2" xfId="10385"/>
    <cellStyle name="40% - Accent3 5 3 2 3 3" xfId="17422"/>
    <cellStyle name="40% - Accent3 5 3 2 4" xfId="4521"/>
    <cellStyle name="40% - Accent3 5 3 2 4 2" xfId="11558"/>
    <cellStyle name="40% - Accent3 5 3 2 4 3" xfId="18595"/>
    <cellStyle name="40% - Accent3 5 3 2 5" xfId="5694"/>
    <cellStyle name="40% - Accent3 5 3 2 5 2" xfId="12731"/>
    <cellStyle name="40% - Accent3 5 3 2 5 3" xfId="19768"/>
    <cellStyle name="40% - Accent3 5 3 2 6" xfId="6867"/>
    <cellStyle name="40% - Accent3 5 3 2 6 2" xfId="13904"/>
    <cellStyle name="40% - Accent3 5 3 2 6 3" xfId="20941"/>
    <cellStyle name="40% - Accent3 5 3 2 7" xfId="8040"/>
    <cellStyle name="40% - Accent3 5 3 2 8" xfId="15077"/>
    <cellStyle name="40% - Accent3 5 3 3" xfId="1598"/>
    <cellStyle name="40% - Accent3 5 3 3 2" xfId="8636"/>
    <cellStyle name="40% - Accent3 5 3 3 3" xfId="15673"/>
    <cellStyle name="40% - Accent3 5 3 4" xfId="2771"/>
    <cellStyle name="40% - Accent3 5 3 4 2" xfId="9809"/>
    <cellStyle name="40% - Accent3 5 3 4 3" xfId="16846"/>
    <cellStyle name="40% - Accent3 5 3 5" xfId="3945"/>
    <cellStyle name="40% - Accent3 5 3 5 2" xfId="10982"/>
    <cellStyle name="40% - Accent3 5 3 5 3" xfId="18019"/>
    <cellStyle name="40% - Accent3 5 3 6" xfId="5118"/>
    <cellStyle name="40% - Accent3 5 3 6 2" xfId="12155"/>
    <cellStyle name="40% - Accent3 5 3 6 3" xfId="19192"/>
    <cellStyle name="40% - Accent3 5 3 7" xfId="6291"/>
    <cellStyle name="40% - Accent3 5 3 7 2" xfId="13328"/>
    <cellStyle name="40% - Accent3 5 3 7 3" xfId="20365"/>
    <cellStyle name="40% - Accent3 5 3 8" xfId="7464"/>
    <cellStyle name="40% - Accent3 5 3 9" xfId="14501"/>
    <cellStyle name="40% - Accent3 5 4" xfId="675"/>
    <cellStyle name="40% - Accent3 5 4 2" xfId="1251"/>
    <cellStyle name="40% - Accent3 5 4 2 2" xfId="2366"/>
    <cellStyle name="40% - Accent3 5 4 2 2 2" xfId="9404"/>
    <cellStyle name="40% - Accent3 5 4 2 2 3" xfId="16441"/>
    <cellStyle name="40% - Accent3 5 4 2 3" xfId="3539"/>
    <cellStyle name="40% - Accent3 5 4 2 3 2" xfId="10577"/>
    <cellStyle name="40% - Accent3 5 4 2 3 3" xfId="17614"/>
    <cellStyle name="40% - Accent3 5 4 2 4" xfId="4713"/>
    <cellStyle name="40% - Accent3 5 4 2 4 2" xfId="11750"/>
    <cellStyle name="40% - Accent3 5 4 2 4 3" xfId="18787"/>
    <cellStyle name="40% - Accent3 5 4 2 5" xfId="5886"/>
    <cellStyle name="40% - Accent3 5 4 2 5 2" xfId="12923"/>
    <cellStyle name="40% - Accent3 5 4 2 5 3" xfId="19960"/>
    <cellStyle name="40% - Accent3 5 4 2 6" xfId="7059"/>
    <cellStyle name="40% - Accent3 5 4 2 6 2" xfId="14096"/>
    <cellStyle name="40% - Accent3 5 4 2 6 3" xfId="21133"/>
    <cellStyle name="40% - Accent3 5 4 2 7" xfId="8232"/>
    <cellStyle name="40% - Accent3 5 4 2 8" xfId="15269"/>
    <cellStyle name="40% - Accent3 5 4 3" xfId="1790"/>
    <cellStyle name="40% - Accent3 5 4 3 2" xfId="8828"/>
    <cellStyle name="40% - Accent3 5 4 3 3" xfId="15865"/>
    <cellStyle name="40% - Accent3 5 4 4" xfId="2963"/>
    <cellStyle name="40% - Accent3 5 4 4 2" xfId="10001"/>
    <cellStyle name="40% - Accent3 5 4 4 3" xfId="17038"/>
    <cellStyle name="40% - Accent3 5 4 5" xfId="4137"/>
    <cellStyle name="40% - Accent3 5 4 5 2" xfId="11174"/>
    <cellStyle name="40% - Accent3 5 4 5 3" xfId="18211"/>
    <cellStyle name="40% - Accent3 5 4 6" xfId="5310"/>
    <cellStyle name="40% - Accent3 5 4 6 2" xfId="12347"/>
    <cellStyle name="40% - Accent3 5 4 6 3" xfId="19384"/>
    <cellStyle name="40% - Accent3 5 4 7" xfId="6483"/>
    <cellStyle name="40% - Accent3 5 4 7 2" xfId="13520"/>
    <cellStyle name="40% - Accent3 5 4 7 3" xfId="20557"/>
    <cellStyle name="40% - Accent3 5 4 8" xfId="7656"/>
    <cellStyle name="40% - Accent3 5 4 9" xfId="14693"/>
    <cellStyle name="40% - Accent3 5 5" xfId="817"/>
    <cellStyle name="40% - Accent3 5 5 2" xfId="1932"/>
    <cellStyle name="40% - Accent3 5 5 2 2" xfId="8970"/>
    <cellStyle name="40% - Accent3 5 5 2 3" xfId="16007"/>
    <cellStyle name="40% - Accent3 5 5 3" xfId="3105"/>
    <cellStyle name="40% - Accent3 5 5 3 2" xfId="10143"/>
    <cellStyle name="40% - Accent3 5 5 3 3" xfId="17180"/>
    <cellStyle name="40% - Accent3 5 5 4" xfId="4279"/>
    <cellStyle name="40% - Accent3 5 5 4 2" xfId="11316"/>
    <cellStyle name="40% - Accent3 5 5 4 3" xfId="18353"/>
    <cellStyle name="40% - Accent3 5 5 5" xfId="5452"/>
    <cellStyle name="40% - Accent3 5 5 5 2" xfId="12489"/>
    <cellStyle name="40% - Accent3 5 5 5 3" xfId="19526"/>
    <cellStyle name="40% - Accent3 5 5 6" xfId="6625"/>
    <cellStyle name="40% - Accent3 5 5 6 2" xfId="13662"/>
    <cellStyle name="40% - Accent3 5 5 6 3" xfId="20699"/>
    <cellStyle name="40% - Accent3 5 5 7" xfId="7798"/>
    <cellStyle name="40% - Accent3 5 5 8" xfId="14835"/>
    <cellStyle name="40% - Accent3 5 6" xfId="244"/>
    <cellStyle name="40% - Accent3 5 6 2" xfId="8398"/>
    <cellStyle name="40% - Accent3 5 6 3" xfId="15435"/>
    <cellStyle name="40% - Accent3 5 7" xfId="2532"/>
    <cellStyle name="40% - Accent3 5 7 2" xfId="9570"/>
    <cellStyle name="40% - Accent3 5 7 3" xfId="16607"/>
    <cellStyle name="40% - Accent3 5 8" xfId="3706"/>
    <cellStyle name="40% - Accent3 5 8 2" xfId="10743"/>
    <cellStyle name="40% - Accent3 5 8 3" xfId="17780"/>
    <cellStyle name="40% - Accent3 5 9" xfId="4879"/>
    <cellStyle name="40% - Accent3 5 9 2" xfId="11916"/>
    <cellStyle name="40% - Accent3 5 9 3" xfId="18953"/>
    <cellStyle name="40% - Accent3 6" xfId="153"/>
    <cellStyle name="40% - Accent3 6 10" xfId="6053"/>
    <cellStyle name="40% - Accent3 6 10 2" xfId="13090"/>
    <cellStyle name="40% - Accent3 6 10 3" xfId="20127"/>
    <cellStyle name="40% - Accent3 6 11" xfId="7226"/>
    <cellStyle name="40% - Accent3 6 12" xfId="14263"/>
    <cellStyle name="40% - Accent3 6 2" xfId="338"/>
    <cellStyle name="40% - Accent3 6 2 10" xfId="7319"/>
    <cellStyle name="40% - Accent3 6 2 11" xfId="14356"/>
    <cellStyle name="40% - Accent3 6 2 2" xfId="486"/>
    <cellStyle name="40% - Accent3 6 2 2 2" xfId="1062"/>
    <cellStyle name="40% - Accent3 6 2 2 2 2" xfId="2177"/>
    <cellStyle name="40% - Accent3 6 2 2 2 2 2" xfId="9215"/>
    <cellStyle name="40% - Accent3 6 2 2 2 2 3" xfId="16252"/>
    <cellStyle name="40% - Accent3 6 2 2 2 3" xfId="3350"/>
    <cellStyle name="40% - Accent3 6 2 2 2 3 2" xfId="10388"/>
    <cellStyle name="40% - Accent3 6 2 2 2 3 3" xfId="17425"/>
    <cellStyle name="40% - Accent3 6 2 2 2 4" xfId="4524"/>
    <cellStyle name="40% - Accent3 6 2 2 2 4 2" xfId="11561"/>
    <cellStyle name="40% - Accent3 6 2 2 2 4 3" xfId="18598"/>
    <cellStyle name="40% - Accent3 6 2 2 2 5" xfId="5697"/>
    <cellStyle name="40% - Accent3 6 2 2 2 5 2" xfId="12734"/>
    <cellStyle name="40% - Accent3 6 2 2 2 5 3" xfId="19771"/>
    <cellStyle name="40% - Accent3 6 2 2 2 6" xfId="6870"/>
    <cellStyle name="40% - Accent3 6 2 2 2 6 2" xfId="13907"/>
    <cellStyle name="40% - Accent3 6 2 2 2 6 3" xfId="20944"/>
    <cellStyle name="40% - Accent3 6 2 2 2 7" xfId="8043"/>
    <cellStyle name="40% - Accent3 6 2 2 2 8" xfId="15080"/>
    <cellStyle name="40% - Accent3 6 2 2 3" xfId="1601"/>
    <cellStyle name="40% - Accent3 6 2 2 3 2" xfId="8639"/>
    <cellStyle name="40% - Accent3 6 2 2 3 3" xfId="15676"/>
    <cellStyle name="40% - Accent3 6 2 2 4" xfId="2774"/>
    <cellStyle name="40% - Accent3 6 2 2 4 2" xfId="9812"/>
    <cellStyle name="40% - Accent3 6 2 2 4 3" xfId="16849"/>
    <cellStyle name="40% - Accent3 6 2 2 5" xfId="3948"/>
    <cellStyle name="40% - Accent3 6 2 2 5 2" xfId="10985"/>
    <cellStyle name="40% - Accent3 6 2 2 5 3" xfId="18022"/>
    <cellStyle name="40% - Accent3 6 2 2 6" xfId="5121"/>
    <cellStyle name="40% - Accent3 6 2 2 6 2" xfId="12158"/>
    <cellStyle name="40% - Accent3 6 2 2 6 3" xfId="19195"/>
    <cellStyle name="40% - Accent3 6 2 2 7" xfId="6294"/>
    <cellStyle name="40% - Accent3 6 2 2 7 2" xfId="13331"/>
    <cellStyle name="40% - Accent3 6 2 2 7 3" xfId="20368"/>
    <cellStyle name="40% - Accent3 6 2 2 8" xfId="7467"/>
    <cellStyle name="40% - Accent3 6 2 2 9" xfId="14504"/>
    <cellStyle name="40% - Accent3 6 2 3" xfId="678"/>
    <cellStyle name="40% - Accent3 6 2 3 2" xfId="1254"/>
    <cellStyle name="40% - Accent3 6 2 3 2 2" xfId="2369"/>
    <cellStyle name="40% - Accent3 6 2 3 2 2 2" xfId="9407"/>
    <cellStyle name="40% - Accent3 6 2 3 2 2 3" xfId="16444"/>
    <cellStyle name="40% - Accent3 6 2 3 2 3" xfId="3542"/>
    <cellStyle name="40% - Accent3 6 2 3 2 3 2" xfId="10580"/>
    <cellStyle name="40% - Accent3 6 2 3 2 3 3" xfId="17617"/>
    <cellStyle name="40% - Accent3 6 2 3 2 4" xfId="4716"/>
    <cellStyle name="40% - Accent3 6 2 3 2 4 2" xfId="11753"/>
    <cellStyle name="40% - Accent3 6 2 3 2 4 3" xfId="18790"/>
    <cellStyle name="40% - Accent3 6 2 3 2 5" xfId="5889"/>
    <cellStyle name="40% - Accent3 6 2 3 2 5 2" xfId="12926"/>
    <cellStyle name="40% - Accent3 6 2 3 2 5 3" xfId="19963"/>
    <cellStyle name="40% - Accent3 6 2 3 2 6" xfId="7062"/>
    <cellStyle name="40% - Accent3 6 2 3 2 6 2" xfId="14099"/>
    <cellStyle name="40% - Accent3 6 2 3 2 6 3" xfId="21136"/>
    <cellStyle name="40% - Accent3 6 2 3 2 7" xfId="8235"/>
    <cellStyle name="40% - Accent3 6 2 3 2 8" xfId="15272"/>
    <cellStyle name="40% - Accent3 6 2 3 3" xfId="1793"/>
    <cellStyle name="40% - Accent3 6 2 3 3 2" xfId="8831"/>
    <cellStyle name="40% - Accent3 6 2 3 3 3" xfId="15868"/>
    <cellStyle name="40% - Accent3 6 2 3 4" xfId="2966"/>
    <cellStyle name="40% - Accent3 6 2 3 4 2" xfId="10004"/>
    <cellStyle name="40% - Accent3 6 2 3 4 3" xfId="17041"/>
    <cellStyle name="40% - Accent3 6 2 3 5" xfId="4140"/>
    <cellStyle name="40% - Accent3 6 2 3 5 2" xfId="11177"/>
    <cellStyle name="40% - Accent3 6 2 3 5 3" xfId="18214"/>
    <cellStyle name="40% - Accent3 6 2 3 6" xfId="5313"/>
    <cellStyle name="40% - Accent3 6 2 3 6 2" xfId="12350"/>
    <cellStyle name="40% - Accent3 6 2 3 6 3" xfId="19387"/>
    <cellStyle name="40% - Accent3 6 2 3 7" xfId="6486"/>
    <cellStyle name="40% - Accent3 6 2 3 7 2" xfId="13523"/>
    <cellStyle name="40% - Accent3 6 2 3 7 3" xfId="20560"/>
    <cellStyle name="40% - Accent3 6 2 3 8" xfId="7659"/>
    <cellStyle name="40% - Accent3 6 2 3 9" xfId="14696"/>
    <cellStyle name="40% - Accent3 6 2 4" xfId="914"/>
    <cellStyle name="40% - Accent3 6 2 4 2" xfId="2029"/>
    <cellStyle name="40% - Accent3 6 2 4 2 2" xfId="9067"/>
    <cellStyle name="40% - Accent3 6 2 4 2 3" xfId="16104"/>
    <cellStyle name="40% - Accent3 6 2 4 3" xfId="3202"/>
    <cellStyle name="40% - Accent3 6 2 4 3 2" xfId="10240"/>
    <cellStyle name="40% - Accent3 6 2 4 3 3" xfId="17277"/>
    <cellStyle name="40% - Accent3 6 2 4 4" xfId="4376"/>
    <cellStyle name="40% - Accent3 6 2 4 4 2" xfId="11413"/>
    <cellStyle name="40% - Accent3 6 2 4 4 3" xfId="18450"/>
    <cellStyle name="40% - Accent3 6 2 4 5" xfId="5549"/>
    <cellStyle name="40% - Accent3 6 2 4 5 2" xfId="12586"/>
    <cellStyle name="40% - Accent3 6 2 4 5 3" xfId="19623"/>
    <cellStyle name="40% - Accent3 6 2 4 6" xfId="6722"/>
    <cellStyle name="40% - Accent3 6 2 4 6 2" xfId="13759"/>
    <cellStyle name="40% - Accent3 6 2 4 6 3" xfId="20796"/>
    <cellStyle name="40% - Accent3 6 2 4 7" xfId="7895"/>
    <cellStyle name="40% - Accent3 6 2 4 8" xfId="14932"/>
    <cellStyle name="40% - Accent3 6 2 5" xfId="1453"/>
    <cellStyle name="40% - Accent3 6 2 5 2" xfId="8491"/>
    <cellStyle name="40% - Accent3 6 2 5 3" xfId="15528"/>
    <cellStyle name="40% - Accent3 6 2 6" xfId="2626"/>
    <cellStyle name="40% - Accent3 6 2 6 2" xfId="9664"/>
    <cellStyle name="40% - Accent3 6 2 6 3" xfId="16701"/>
    <cellStyle name="40% - Accent3 6 2 7" xfId="3800"/>
    <cellStyle name="40% - Accent3 6 2 7 2" xfId="10837"/>
    <cellStyle name="40% - Accent3 6 2 7 3" xfId="17874"/>
    <cellStyle name="40% - Accent3 6 2 8" xfId="4973"/>
    <cellStyle name="40% - Accent3 6 2 8 2" xfId="12010"/>
    <cellStyle name="40% - Accent3 6 2 8 3" xfId="19047"/>
    <cellStyle name="40% - Accent3 6 2 9" xfId="6146"/>
    <cellStyle name="40% - Accent3 6 2 9 2" xfId="13183"/>
    <cellStyle name="40% - Accent3 6 2 9 3" xfId="20220"/>
    <cellStyle name="40% - Accent3 6 3" xfId="485"/>
    <cellStyle name="40% - Accent3 6 3 2" xfId="1061"/>
    <cellStyle name="40% - Accent3 6 3 2 2" xfId="2176"/>
    <cellStyle name="40% - Accent3 6 3 2 2 2" xfId="9214"/>
    <cellStyle name="40% - Accent3 6 3 2 2 3" xfId="16251"/>
    <cellStyle name="40% - Accent3 6 3 2 3" xfId="3349"/>
    <cellStyle name="40% - Accent3 6 3 2 3 2" xfId="10387"/>
    <cellStyle name="40% - Accent3 6 3 2 3 3" xfId="17424"/>
    <cellStyle name="40% - Accent3 6 3 2 4" xfId="4523"/>
    <cellStyle name="40% - Accent3 6 3 2 4 2" xfId="11560"/>
    <cellStyle name="40% - Accent3 6 3 2 4 3" xfId="18597"/>
    <cellStyle name="40% - Accent3 6 3 2 5" xfId="5696"/>
    <cellStyle name="40% - Accent3 6 3 2 5 2" xfId="12733"/>
    <cellStyle name="40% - Accent3 6 3 2 5 3" xfId="19770"/>
    <cellStyle name="40% - Accent3 6 3 2 6" xfId="6869"/>
    <cellStyle name="40% - Accent3 6 3 2 6 2" xfId="13906"/>
    <cellStyle name="40% - Accent3 6 3 2 6 3" xfId="20943"/>
    <cellStyle name="40% - Accent3 6 3 2 7" xfId="8042"/>
    <cellStyle name="40% - Accent3 6 3 2 8" xfId="15079"/>
    <cellStyle name="40% - Accent3 6 3 3" xfId="1600"/>
    <cellStyle name="40% - Accent3 6 3 3 2" xfId="8638"/>
    <cellStyle name="40% - Accent3 6 3 3 3" xfId="15675"/>
    <cellStyle name="40% - Accent3 6 3 4" xfId="2773"/>
    <cellStyle name="40% - Accent3 6 3 4 2" xfId="9811"/>
    <cellStyle name="40% - Accent3 6 3 4 3" xfId="16848"/>
    <cellStyle name="40% - Accent3 6 3 5" xfId="3947"/>
    <cellStyle name="40% - Accent3 6 3 5 2" xfId="10984"/>
    <cellStyle name="40% - Accent3 6 3 5 3" xfId="18021"/>
    <cellStyle name="40% - Accent3 6 3 6" xfId="5120"/>
    <cellStyle name="40% - Accent3 6 3 6 2" xfId="12157"/>
    <cellStyle name="40% - Accent3 6 3 6 3" xfId="19194"/>
    <cellStyle name="40% - Accent3 6 3 7" xfId="6293"/>
    <cellStyle name="40% - Accent3 6 3 7 2" xfId="13330"/>
    <cellStyle name="40% - Accent3 6 3 7 3" xfId="20367"/>
    <cellStyle name="40% - Accent3 6 3 8" xfId="7466"/>
    <cellStyle name="40% - Accent3 6 3 9" xfId="14503"/>
    <cellStyle name="40% - Accent3 6 4" xfId="677"/>
    <cellStyle name="40% - Accent3 6 4 2" xfId="1253"/>
    <cellStyle name="40% - Accent3 6 4 2 2" xfId="2368"/>
    <cellStyle name="40% - Accent3 6 4 2 2 2" xfId="9406"/>
    <cellStyle name="40% - Accent3 6 4 2 2 3" xfId="16443"/>
    <cellStyle name="40% - Accent3 6 4 2 3" xfId="3541"/>
    <cellStyle name="40% - Accent3 6 4 2 3 2" xfId="10579"/>
    <cellStyle name="40% - Accent3 6 4 2 3 3" xfId="17616"/>
    <cellStyle name="40% - Accent3 6 4 2 4" xfId="4715"/>
    <cellStyle name="40% - Accent3 6 4 2 4 2" xfId="11752"/>
    <cellStyle name="40% - Accent3 6 4 2 4 3" xfId="18789"/>
    <cellStyle name="40% - Accent3 6 4 2 5" xfId="5888"/>
    <cellStyle name="40% - Accent3 6 4 2 5 2" xfId="12925"/>
    <cellStyle name="40% - Accent3 6 4 2 5 3" xfId="19962"/>
    <cellStyle name="40% - Accent3 6 4 2 6" xfId="7061"/>
    <cellStyle name="40% - Accent3 6 4 2 6 2" xfId="14098"/>
    <cellStyle name="40% - Accent3 6 4 2 6 3" xfId="21135"/>
    <cellStyle name="40% - Accent3 6 4 2 7" xfId="8234"/>
    <cellStyle name="40% - Accent3 6 4 2 8" xfId="15271"/>
    <cellStyle name="40% - Accent3 6 4 3" xfId="1792"/>
    <cellStyle name="40% - Accent3 6 4 3 2" xfId="8830"/>
    <cellStyle name="40% - Accent3 6 4 3 3" xfId="15867"/>
    <cellStyle name="40% - Accent3 6 4 4" xfId="2965"/>
    <cellStyle name="40% - Accent3 6 4 4 2" xfId="10003"/>
    <cellStyle name="40% - Accent3 6 4 4 3" xfId="17040"/>
    <cellStyle name="40% - Accent3 6 4 5" xfId="4139"/>
    <cellStyle name="40% - Accent3 6 4 5 2" xfId="11176"/>
    <cellStyle name="40% - Accent3 6 4 5 3" xfId="18213"/>
    <cellStyle name="40% - Accent3 6 4 6" xfId="5312"/>
    <cellStyle name="40% - Accent3 6 4 6 2" xfId="12349"/>
    <cellStyle name="40% - Accent3 6 4 6 3" xfId="19386"/>
    <cellStyle name="40% - Accent3 6 4 7" xfId="6485"/>
    <cellStyle name="40% - Accent3 6 4 7 2" xfId="13522"/>
    <cellStyle name="40% - Accent3 6 4 7 3" xfId="20559"/>
    <cellStyle name="40% - Accent3 6 4 8" xfId="7658"/>
    <cellStyle name="40% - Accent3 6 4 9" xfId="14695"/>
    <cellStyle name="40% - Accent3 6 5" xfId="818"/>
    <cellStyle name="40% - Accent3 6 5 2" xfId="1933"/>
    <cellStyle name="40% - Accent3 6 5 2 2" xfId="8971"/>
    <cellStyle name="40% - Accent3 6 5 2 3" xfId="16008"/>
    <cellStyle name="40% - Accent3 6 5 3" xfId="3106"/>
    <cellStyle name="40% - Accent3 6 5 3 2" xfId="10144"/>
    <cellStyle name="40% - Accent3 6 5 3 3" xfId="17181"/>
    <cellStyle name="40% - Accent3 6 5 4" xfId="4280"/>
    <cellStyle name="40% - Accent3 6 5 4 2" xfId="11317"/>
    <cellStyle name="40% - Accent3 6 5 4 3" xfId="18354"/>
    <cellStyle name="40% - Accent3 6 5 5" xfId="5453"/>
    <cellStyle name="40% - Accent3 6 5 5 2" xfId="12490"/>
    <cellStyle name="40% - Accent3 6 5 5 3" xfId="19527"/>
    <cellStyle name="40% - Accent3 6 5 6" xfId="6626"/>
    <cellStyle name="40% - Accent3 6 5 6 2" xfId="13663"/>
    <cellStyle name="40% - Accent3 6 5 6 3" xfId="20700"/>
    <cellStyle name="40% - Accent3 6 5 7" xfId="7799"/>
    <cellStyle name="40% - Accent3 6 5 8" xfId="14836"/>
    <cellStyle name="40% - Accent3 6 6" xfId="245"/>
    <cellStyle name="40% - Accent3 6 6 2" xfId="8399"/>
    <cellStyle name="40% - Accent3 6 6 3" xfId="15436"/>
    <cellStyle name="40% - Accent3 6 7" xfId="2533"/>
    <cellStyle name="40% - Accent3 6 7 2" xfId="9571"/>
    <cellStyle name="40% - Accent3 6 7 3" xfId="16608"/>
    <cellStyle name="40% - Accent3 6 8" xfId="3707"/>
    <cellStyle name="40% - Accent3 6 8 2" xfId="10744"/>
    <cellStyle name="40% - Accent3 6 8 3" xfId="17781"/>
    <cellStyle name="40% - Accent3 6 9" xfId="4880"/>
    <cellStyle name="40% - Accent3 6 9 2" xfId="11917"/>
    <cellStyle name="40% - Accent3 6 9 3" xfId="18954"/>
    <cellStyle name="40% - Accent3 7" xfId="169"/>
    <cellStyle name="40% - Accent3 7 10" xfId="6054"/>
    <cellStyle name="40% - Accent3 7 10 2" xfId="13091"/>
    <cellStyle name="40% - Accent3 7 10 3" xfId="20128"/>
    <cellStyle name="40% - Accent3 7 11" xfId="7227"/>
    <cellStyle name="40% - Accent3 7 12" xfId="14264"/>
    <cellStyle name="40% - Accent3 7 2" xfId="339"/>
    <cellStyle name="40% - Accent3 7 2 10" xfId="7320"/>
    <cellStyle name="40% - Accent3 7 2 11" xfId="14357"/>
    <cellStyle name="40% - Accent3 7 2 2" xfId="488"/>
    <cellStyle name="40% - Accent3 7 2 2 2" xfId="1064"/>
    <cellStyle name="40% - Accent3 7 2 2 2 2" xfId="2179"/>
    <cellStyle name="40% - Accent3 7 2 2 2 2 2" xfId="9217"/>
    <cellStyle name="40% - Accent3 7 2 2 2 2 3" xfId="16254"/>
    <cellStyle name="40% - Accent3 7 2 2 2 3" xfId="3352"/>
    <cellStyle name="40% - Accent3 7 2 2 2 3 2" xfId="10390"/>
    <cellStyle name="40% - Accent3 7 2 2 2 3 3" xfId="17427"/>
    <cellStyle name="40% - Accent3 7 2 2 2 4" xfId="4526"/>
    <cellStyle name="40% - Accent3 7 2 2 2 4 2" xfId="11563"/>
    <cellStyle name="40% - Accent3 7 2 2 2 4 3" xfId="18600"/>
    <cellStyle name="40% - Accent3 7 2 2 2 5" xfId="5699"/>
    <cellStyle name="40% - Accent3 7 2 2 2 5 2" xfId="12736"/>
    <cellStyle name="40% - Accent3 7 2 2 2 5 3" xfId="19773"/>
    <cellStyle name="40% - Accent3 7 2 2 2 6" xfId="6872"/>
    <cellStyle name="40% - Accent3 7 2 2 2 6 2" xfId="13909"/>
    <cellStyle name="40% - Accent3 7 2 2 2 6 3" xfId="20946"/>
    <cellStyle name="40% - Accent3 7 2 2 2 7" xfId="8045"/>
    <cellStyle name="40% - Accent3 7 2 2 2 8" xfId="15082"/>
    <cellStyle name="40% - Accent3 7 2 2 3" xfId="1603"/>
    <cellStyle name="40% - Accent3 7 2 2 3 2" xfId="8641"/>
    <cellStyle name="40% - Accent3 7 2 2 3 3" xfId="15678"/>
    <cellStyle name="40% - Accent3 7 2 2 4" xfId="2776"/>
    <cellStyle name="40% - Accent3 7 2 2 4 2" xfId="9814"/>
    <cellStyle name="40% - Accent3 7 2 2 4 3" xfId="16851"/>
    <cellStyle name="40% - Accent3 7 2 2 5" xfId="3950"/>
    <cellStyle name="40% - Accent3 7 2 2 5 2" xfId="10987"/>
    <cellStyle name="40% - Accent3 7 2 2 5 3" xfId="18024"/>
    <cellStyle name="40% - Accent3 7 2 2 6" xfId="5123"/>
    <cellStyle name="40% - Accent3 7 2 2 6 2" xfId="12160"/>
    <cellStyle name="40% - Accent3 7 2 2 6 3" xfId="19197"/>
    <cellStyle name="40% - Accent3 7 2 2 7" xfId="6296"/>
    <cellStyle name="40% - Accent3 7 2 2 7 2" xfId="13333"/>
    <cellStyle name="40% - Accent3 7 2 2 7 3" xfId="20370"/>
    <cellStyle name="40% - Accent3 7 2 2 8" xfId="7469"/>
    <cellStyle name="40% - Accent3 7 2 2 9" xfId="14506"/>
    <cellStyle name="40% - Accent3 7 2 3" xfId="680"/>
    <cellStyle name="40% - Accent3 7 2 3 2" xfId="1256"/>
    <cellStyle name="40% - Accent3 7 2 3 2 2" xfId="2371"/>
    <cellStyle name="40% - Accent3 7 2 3 2 2 2" xfId="9409"/>
    <cellStyle name="40% - Accent3 7 2 3 2 2 3" xfId="16446"/>
    <cellStyle name="40% - Accent3 7 2 3 2 3" xfId="3544"/>
    <cellStyle name="40% - Accent3 7 2 3 2 3 2" xfId="10582"/>
    <cellStyle name="40% - Accent3 7 2 3 2 3 3" xfId="17619"/>
    <cellStyle name="40% - Accent3 7 2 3 2 4" xfId="4718"/>
    <cellStyle name="40% - Accent3 7 2 3 2 4 2" xfId="11755"/>
    <cellStyle name="40% - Accent3 7 2 3 2 4 3" xfId="18792"/>
    <cellStyle name="40% - Accent3 7 2 3 2 5" xfId="5891"/>
    <cellStyle name="40% - Accent3 7 2 3 2 5 2" xfId="12928"/>
    <cellStyle name="40% - Accent3 7 2 3 2 5 3" xfId="19965"/>
    <cellStyle name="40% - Accent3 7 2 3 2 6" xfId="7064"/>
    <cellStyle name="40% - Accent3 7 2 3 2 6 2" xfId="14101"/>
    <cellStyle name="40% - Accent3 7 2 3 2 6 3" xfId="21138"/>
    <cellStyle name="40% - Accent3 7 2 3 2 7" xfId="8237"/>
    <cellStyle name="40% - Accent3 7 2 3 2 8" xfId="15274"/>
    <cellStyle name="40% - Accent3 7 2 3 3" xfId="1795"/>
    <cellStyle name="40% - Accent3 7 2 3 3 2" xfId="8833"/>
    <cellStyle name="40% - Accent3 7 2 3 3 3" xfId="15870"/>
    <cellStyle name="40% - Accent3 7 2 3 4" xfId="2968"/>
    <cellStyle name="40% - Accent3 7 2 3 4 2" xfId="10006"/>
    <cellStyle name="40% - Accent3 7 2 3 4 3" xfId="17043"/>
    <cellStyle name="40% - Accent3 7 2 3 5" xfId="4142"/>
    <cellStyle name="40% - Accent3 7 2 3 5 2" xfId="11179"/>
    <cellStyle name="40% - Accent3 7 2 3 5 3" xfId="18216"/>
    <cellStyle name="40% - Accent3 7 2 3 6" xfId="5315"/>
    <cellStyle name="40% - Accent3 7 2 3 6 2" xfId="12352"/>
    <cellStyle name="40% - Accent3 7 2 3 6 3" xfId="19389"/>
    <cellStyle name="40% - Accent3 7 2 3 7" xfId="6488"/>
    <cellStyle name="40% - Accent3 7 2 3 7 2" xfId="13525"/>
    <cellStyle name="40% - Accent3 7 2 3 7 3" xfId="20562"/>
    <cellStyle name="40% - Accent3 7 2 3 8" xfId="7661"/>
    <cellStyle name="40% - Accent3 7 2 3 9" xfId="14698"/>
    <cellStyle name="40% - Accent3 7 2 4" xfId="915"/>
    <cellStyle name="40% - Accent3 7 2 4 2" xfId="2030"/>
    <cellStyle name="40% - Accent3 7 2 4 2 2" xfId="9068"/>
    <cellStyle name="40% - Accent3 7 2 4 2 3" xfId="16105"/>
    <cellStyle name="40% - Accent3 7 2 4 3" xfId="3203"/>
    <cellStyle name="40% - Accent3 7 2 4 3 2" xfId="10241"/>
    <cellStyle name="40% - Accent3 7 2 4 3 3" xfId="17278"/>
    <cellStyle name="40% - Accent3 7 2 4 4" xfId="4377"/>
    <cellStyle name="40% - Accent3 7 2 4 4 2" xfId="11414"/>
    <cellStyle name="40% - Accent3 7 2 4 4 3" xfId="18451"/>
    <cellStyle name="40% - Accent3 7 2 4 5" xfId="5550"/>
    <cellStyle name="40% - Accent3 7 2 4 5 2" xfId="12587"/>
    <cellStyle name="40% - Accent3 7 2 4 5 3" xfId="19624"/>
    <cellStyle name="40% - Accent3 7 2 4 6" xfId="6723"/>
    <cellStyle name="40% - Accent3 7 2 4 6 2" xfId="13760"/>
    <cellStyle name="40% - Accent3 7 2 4 6 3" xfId="20797"/>
    <cellStyle name="40% - Accent3 7 2 4 7" xfId="7896"/>
    <cellStyle name="40% - Accent3 7 2 4 8" xfId="14933"/>
    <cellStyle name="40% - Accent3 7 2 5" xfId="1454"/>
    <cellStyle name="40% - Accent3 7 2 5 2" xfId="8492"/>
    <cellStyle name="40% - Accent3 7 2 5 3" xfId="15529"/>
    <cellStyle name="40% - Accent3 7 2 6" xfId="2627"/>
    <cellStyle name="40% - Accent3 7 2 6 2" xfId="9665"/>
    <cellStyle name="40% - Accent3 7 2 6 3" xfId="16702"/>
    <cellStyle name="40% - Accent3 7 2 7" xfId="3801"/>
    <cellStyle name="40% - Accent3 7 2 7 2" xfId="10838"/>
    <cellStyle name="40% - Accent3 7 2 7 3" xfId="17875"/>
    <cellStyle name="40% - Accent3 7 2 8" xfId="4974"/>
    <cellStyle name="40% - Accent3 7 2 8 2" xfId="12011"/>
    <cellStyle name="40% - Accent3 7 2 8 3" xfId="19048"/>
    <cellStyle name="40% - Accent3 7 2 9" xfId="6147"/>
    <cellStyle name="40% - Accent3 7 2 9 2" xfId="13184"/>
    <cellStyle name="40% - Accent3 7 2 9 3" xfId="20221"/>
    <cellStyle name="40% - Accent3 7 3" xfId="487"/>
    <cellStyle name="40% - Accent3 7 3 2" xfId="1063"/>
    <cellStyle name="40% - Accent3 7 3 2 2" xfId="2178"/>
    <cellStyle name="40% - Accent3 7 3 2 2 2" xfId="9216"/>
    <cellStyle name="40% - Accent3 7 3 2 2 3" xfId="16253"/>
    <cellStyle name="40% - Accent3 7 3 2 3" xfId="3351"/>
    <cellStyle name="40% - Accent3 7 3 2 3 2" xfId="10389"/>
    <cellStyle name="40% - Accent3 7 3 2 3 3" xfId="17426"/>
    <cellStyle name="40% - Accent3 7 3 2 4" xfId="4525"/>
    <cellStyle name="40% - Accent3 7 3 2 4 2" xfId="11562"/>
    <cellStyle name="40% - Accent3 7 3 2 4 3" xfId="18599"/>
    <cellStyle name="40% - Accent3 7 3 2 5" xfId="5698"/>
    <cellStyle name="40% - Accent3 7 3 2 5 2" xfId="12735"/>
    <cellStyle name="40% - Accent3 7 3 2 5 3" xfId="19772"/>
    <cellStyle name="40% - Accent3 7 3 2 6" xfId="6871"/>
    <cellStyle name="40% - Accent3 7 3 2 6 2" xfId="13908"/>
    <cellStyle name="40% - Accent3 7 3 2 6 3" xfId="20945"/>
    <cellStyle name="40% - Accent3 7 3 2 7" xfId="8044"/>
    <cellStyle name="40% - Accent3 7 3 2 8" xfId="15081"/>
    <cellStyle name="40% - Accent3 7 3 3" xfId="1602"/>
    <cellStyle name="40% - Accent3 7 3 3 2" xfId="8640"/>
    <cellStyle name="40% - Accent3 7 3 3 3" xfId="15677"/>
    <cellStyle name="40% - Accent3 7 3 4" xfId="2775"/>
    <cellStyle name="40% - Accent3 7 3 4 2" xfId="9813"/>
    <cellStyle name="40% - Accent3 7 3 4 3" xfId="16850"/>
    <cellStyle name="40% - Accent3 7 3 5" xfId="3949"/>
    <cellStyle name="40% - Accent3 7 3 5 2" xfId="10986"/>
    <cellStyle name="40% - Accent3 7 3 5 3" xfId="18023"/>
    <cellStyle name="40% - Accent3 7 3 6" xfId="5122"/>
    <cellStyle name="40% - Accent3 7 3 6 2" xfId="12159"/>
    <cellStyle name="40% - Accent3 7 3 6 3" xfId="19196"/>
    <cellStyle name="40% - Accent3 7 3 7" xfId="6295"/>
    <cellStyle name="40% - Accent3 7 3 7 2" xfId="13332"/>
    <cellStyle name="40% - Accent3 7 3 7 3" xfId="20369"/>
    <cellStyle name="40% - Accent3 7 3 8" xfId="7468"/>
    <cellStyle name="40% - Accent3 7 3 9" xfId="14505"/>
    <cellStyle name="40% - Accent3 7 4" xfId="679"/>
    <cellStyle name="40% - Accent3 7 4 2" xfId="1255"/>
    <cellStyle name="40% - Accent3 7 4 2 2" xfId="2370"/>
    <cellStyle name="40% - Accent3 7 4 2 2 2" xfId="9408"/>
    <cellStyle name="40% - Accent3 7 4 2 2 3" xfId="16445"/>
    <cellStyle name="40% - Accent3 7 4 2 3" xfId="3543"/>
    <cellStyle name="40% - Accent3 7 4 2 3 2" xfId="10581"/>
    <cellStyle name="40% - Accent3 7 4 2 3 3" xfId="17618"/>
    <cellStyle name="40% - Accent3 7 4 2 4" xfId="4717"/>
    <cellStyle name="40% - Accent3 7 4 2 4 2" xfId="11754"/>
    <cellStyle name="40% - Accent3 7 4 2 4 3" xfId="18791"/>
    <cellStyle name="40% - Accent3 7 4 2 5" xfId="5890"/>
    <cellStyle name="40% - Accent3 7 4 2 5 2" xfId="12927"/>
    <cellStyle name="40% - Accent3 7 4 2 5 3" xfId="19964"/>
    <cellStyle name="40% - Accent3 7 4 2 6" xfId="7063"/>
    <cellStyle name="40% - Accent3 7 4 2 6 2" xfId="14100"/>
    <cellStyle name="40% - Accent3 7 4 2 6 3" xfId="21137"/>
    <cellStyle name="40% - Accent3 7 4 2 7" xfId="8236"/>
    <cellStyle name="40% - Accent3 7 4 2 8" xfId="15273"/>
    <cellStyle name="40% - Accent3 7 4 3" xfId="1794"/>
    <cellStyle name="40% - Accent3 7 4 3 2" xfId="8832"/>
    <cellStyle name="40% - Accent3 7 4 3 3" xfId="15869"/>
    <cellStyle name="40% - Accent3 7 4 4" xfId="2967"/>
    <cellStyle name="40% - Accent3 7 4 4 2" xfId="10005"/>
    <cellStyle name="40% - Accent3 7 4 4 3" xfId="17042"/>
    <cellStyle name="40% - Accent3 7 4 5" xfId="4141"/>
    <cellStyle name="40% - Accent3 7 4 5 2" xfId="11178"/>
    <cellStyle name="40% - Accent3 7 4 5 3" xfId="18215"/>
    <cellStyle name="40% - Accent3 7 4 6" xfId="5314"/>
    <cellStyle name="40% - Accent3 7 4 6 2" xfId="12351"/>
    <cellStyle name="40% - Accent3 7 4 6 3" xfId="19388"/>
    <cellStyle name="40% - Accent3 7 4 7" xfId="6487"/>
    <cellStyle name="40% - Accent3 7 4 7 2" xfId="13524"/>
    <cellStyle name="40% - Accent3 7 4 7 3" xfId="20561"/>
    <cellStyle name="40% - Accent3 7 4 8" xfId="7660"/>
    <cellStyle name="40% - Accent3 7 4 9" xfId="14697"/>
    <cellStyle name="40% - Accent3 7 5" xfId="819"/>
    <cellStyle name="40% - Accent3 7 5 2" xfId="1934"/>
    <cellStyle name="40% - Accent3 7 5 2 2" xfId="8972"/>
    <cellStyle name="40% - Accent3 7 5 2 3" xfId="16009"/>
    <cellStyle name="40% - Accent3 7 5 3" xfId="3107"/>
    <cellStyle name="40% - Accent3 7 5 3 2" xfId="10145"/>
    <cellStyle name="40% - Accent3 7 5 3 3" xfId="17182"/>
    <cellStyle name="40% - Accent3 7 5 4" xfId="4281"/>
    <cellStyle name="40% - Accent3 7 5 4 2" xfId="11318"/>
    <cellStyle name="40% - Accent3 7 5 4 3" xfId="18355"/>
    <cellStyle name="40% - Accent3 7 5 5" xfId="5454"/>
    <cellStyle name="40% - Accent3 7 5 5 2" xfId="12491"/>
    <cellStyle name="40% - Accent3 7 5 5 3" xfId="19528"/>
    <cellStyle name="40% - Accent3 7 5 6" xfId="6627"/>
    <cellStyle name="40% - Accent3 7 5 6 2" xfId="13664"/>
    <cellStyle name="40% - Accent3 7 5 6 3" xfId="20701"/>
    <cellStyle name="40% - Accent3 7 5 7" xfId="7800"/>
    <cellStyle name="40% - Accent3 7 5 8" xfId="14837"/>
    <cellStyle name="40% - Accent3 7 6" xfId="246"/>
    <cellStyle name="40% - Accent3 7 6 2" xfId="8400"/>
    <cellStyle name="40% - Accent3 7 6 3" xfId="15437"/>
    <cellStyle name="40% - Accent3 7 7" xfId="2534"/>
    <cellStyle name="40% - Accent3 7 7 2" xfId="9572"/>
    <cellStyle name="40% - Accent3 7 7 3" xfId="16609"/>
    <cellStyle name="40% - Accent3 7 8" xfId="3708"/>
    <cellStyle name="40% - Accent3 7 8 2" xfId="10745"/>
    <cellStyle name="40% - Accent3 7 8 3" xfId="17782"/>
    <cellStyle name="40% - Accent3 7 9" xfId="4881"/>
    <cellStyle name="40% - Accent3 7 9 2" xfId="11918"/>
    <cellStyle name="40% - Accent3 7 9 3" xfId="18955"/>
    <cellStyle name="40% - Accent3 8" xfId="334"/>
    <cellStyle name="40% - Accent3 8 10" xfId="7315"/>
    <cellStyle name="40% - Accent3 8 11" xfId="14352"/>
    <cellStyle name="40% - Accent3 8 2" xfId="489"/>
    <cellStyle name="40% - Accent3 8 2 2" xfId="1065"/>
    <cellStyle name="40% - Accent3 8 2 2 2" xfId="2180"/>
    <cellStyle name="40% - Accent3 8 2 2 2 2" xfId="9218"/>
    <cellStyle name="40% - Accent3 8 2 2 2 3" xfId="16255"/>
    <cellStyle name="40% - Accent3 8 2 2 3" xfId="3353"/>
    <cellStyle name="40% - Accent3 8 2 2 3 2" xfId="10391"/>
    <cellStyle name="40% - Accent3 8 2 2 3 3" xfId="17428"/>
    <cellStyle name="40% - Accent3 8 2 2 4" xfId="4527"/>
    <cellStyle name="40% - Accent3 8 2 2 4 2" xfId="11564"/>
    <cellStyle name="40% - Accent3 8 2 2 4 3" xfId="18601"/>
    <cellStyle name="40% - Accent3 8 2 2 5" xfId="5700"/>
    <cellStyle name="40% - Accent3 8 2 2 5 2" xfId="12737"/>
    <cellStyle name="40% - Accent3 8 2 2 5 3" xfId="19774"/>
    <cellStyle name="40% - Accent3 8 2 2 6" xfId="6873"/>
    <cellStyle name="40% - Accent3 8 2 2 6 2" xfId="13910"/>
    <cellStyle name="40% - Accent3 8 2 2 6 3" xfId="20947"/>
    <cellStyle name="40% - Accent3 8 2 2 7" xfId="8046"/>
    <cellStyle name="40% - Accent3 8 2 2 8" xfId="15083"/>
    <cellStyle name="40% - Accent3 8 2 3" xfId="1604"/>
    <cellStyle name="40% - Accent3 8 2 3 2" xfId="8642"/>
    <cellStyle name="40% - Accent3 8 2 3 3" xfId="15679"/>
    <cellStyle name="40% - Accent3 8 2 4" xfId="2777"/>
    <cellStyle name="40% - Accent3 8 2 4 2" xfId="9815"/>
    <cellStyle name="40% - Accent3 8 2 4 3" xfId="16852"/>
    <cellStyle name="40% - Accent3 8 2 5" xfId="3951"/>
    <cellStyle name="40% - Accent3 8 2 5 2" xfId="10988"/>
    <cellStyle name="40% - Accent3 8 2 5 3" xfId="18025"/>
    <cellStyle name="40% - Accent3 8 2 6" xfId="5124"/>
    <cellStyle name="40% - Accent3 8 2 6 2" xfId="12161"/>
    <cellStyle name="40% - Accent3 8 2 6 3" xfId="19198"/>
    <cellStyle name="40% - Accent3 8 2 7" xfId="6297"/>
    <cellStyle name="40% - Accent3 8 2 7 2" xfId="13334"/>
    <cellStyle name="40% - Accent3 8 2 7 3" xfId="20371"/>
    <cellStyle name="40% - Accent3 8 2 8" xfId="7470"/>
    <cellStyle name="40% - Accent3 8 2 9" xfId="14507"/>
    <cellStyle name="40% - Accent3 8 3" xfId="681"/>
    <cellStyle name="40% - Accent3 8 3 2" xfId="1257"/>
    <cellStyle name="40% - Accent3 8 3 2 2" xfId="2372"/>
    <cellStyle name="40% - Accent3 8 3 2 2 2" xfId="9410"/>
    <cellStyle name="40% - Accent3 8 3 2 2 3" xfId="16447"/>
    <cellStyle name="40% - Accent3 8 3 2 3" xfId="3545"/>
    <cellStyle name="40% - Accent3 8 3 2 3 2" xfId="10583"/>
    <cellStyle name="40% - Accent3 8 3 2 3 3" xfId="17620"/>
    <cellStyle name="40% - Accent3 8 3 2 4" xfId="4719"/>
    <cellStyle name="40% - Accent3 8 3 2 4 2" xfId="11756"/>
    <cellStyle name="40% - Accent3 8 3 2 4 3" xfId="18793"/>
    <cellStyle name="40% - Accent3 8 3 2 5" xfId="5892"/>
    <cellStyle name="40% - Accent3 8 3 2 5 2" xfId="12929"/>
    <cellStyle name="40% - Accent3 8 3 2 5 3" xfId="19966"/>
    <cellStyle name="40% - Accent3 8 3 2 6" xfId="7065"/>
    <cellStyle name="40% - Accent3 8 3 2 6 2" xfId="14102"/>
    <cellStyle name="40% - Accent3 8 3 2 6 3" xfId="21139"/>
    <cellStyle name="40% - Accent3 8 3 2 7" xfId="8238"/>
    <cellStyle name="40% - Accent3 8 3 2 8" xfId="15275"/>
    <cellStyle name="40% - Accent3 8 3 3" xfId="1796"/>
    <cellStyle name="40% - Accent3 8 3 3 2" xfId="8834"/>
    <cellStyle name="40% - Accent3 8 3 3 3" xfId="15871"/>
    <cellStyle name="40% - Accent3 8 3 4" xfId="2969"/>
    <cellStyle name="40% - Accent3 8 3 4 2" xfId="10007"/>
    <cellStyle name="40% - Accent3 8 3 4 3" xfId="17044"/>
    <cellStyle name="40% - Accent3 8 3 5" xfId="4143"/>
    <cellStyle name="40% - Accent3 8 3 5 2" xfId="11180"/>
    <cellStyle name="40% - Accent3 8 3 5 3" xfId="18217"/>
    <cellStyle name="40% - Accent3 8 3 6" xfId="5316"/>
    <cellStyle name="40% - Accent3 8 3 6 2" xfId="12353"/>
    <cellStyle name="40% - Accent3 8 3 6 3" xfId="19390"/>
    <cellStyle name="40% - Accent3 8 3 7" xfId="6489"/>
    <cellStyle name="40% - Accent3 8 3 7 2" xfId="13526"/>
    <cellStyle name="40% - Accent3 8 3 7 3" xfId="20563"/>
    <cellStyle name="40% - Accent3 8 3 8" xfId="7662"/>
    <cellStyle name="40% - Accent3 8 3 9" xfId="14699"/>
    <cellStyle name="40% - Accent3 8 4" xfId="910"/>
    <cellStyle name="40% - Accent3 8 4 2" xfId="2025"/>
    <cellStyle name="40% - Accent3 8 4 2 2" xfId="9063"/>
    <cellStyle name="40% - Accent3 8 4 2 3" xfId="16100"/>
    <cellStyle name="40% - Accent3 8 4 3" xfId="3198"/>
    <cellStyle name="40% - Accent3 8 4 3 2" xfId="10236"/>
    <cellStyle name="40% - Accent3 8 4 3 3" xfId="17273"/>
    <cellStyle name="40% - Accent3 8 4 4" xfId="4372"/>
    <cellStyle name="40% - Accent3 8 4 4 2" xfId="11409"/>
    <cellStyle name="40% - Accent3 8 4 4 3" xfId="18446"/>
    <cellStyle name="40% - Accent3 8 4 5" xfId="5545"/>
    <cellStyle name="40% - Accent3 8 4 5 2" xfId="12582"/>
    <cellStyle name="40% - Accent3 8 4 5 3" xfId="19619"/>
    <cellStyle name="40% - Accent3 8 4 6" xfId="6718"/>
    <cellStyle name="40% - Accent3 8 4 6 2" xfId="13755"/>
    <cellStyle name="40% - Accent3 8 4 6 3" xfId="20792"/>
    <cellStyle name="40% - Accent3 8 4 7" xfId="7891"/>
    <cellStyle name="40% - Accent3 8 4 8" xfId="14928"/>
    <cellStyle name="40% - Accent3 8 5" xfId="1449"/>
    <cellStyle name="40% - Accent3 8 5 2" xfId="8487"/>
    <cellStyle name="40% - Accent3 8 5 3" xfId="15524"/>
    <cellStyle name="40% - Accent3 8 6" xfId="2622"/>
    <cellStyle name="40% - Accent3 8 6 2" xfId="9660"/>
    <cellStyle name="40% - Accent3 8 6 3" xfId="16697"/>
    <cellStyle name="40% - Accent3 8 7" xfId="3796"/>
    <cellStyle name="40% - Accent3 8 7 2" xfId="10833"/>
    <cellStyle name="40% - Accent3 8 7 3" xfId="17870"/>
    <cellStyle name="40% - Accent3 8 8" xfId="4969"/>
    <cellStyle name="40% - Accent3 8 8 2" xfId="12006"/>
    <cellStyle name="40% - Accent3 8 8 3" xfId="19043"/>
    <cellStyle name="40% - Accent3 8 9" xfId="6142"/>
    <cellStyle name="40% - Accent3 8 9 2" xfId="13179"/>
    <cellStyle name="40% - Accent3 8 9 3" xfId="20216"/>
    <cellStyle name="40% - Accent3 9" xfId="478"/>
    <cellStyle name="40% - Accent3 9 2" xfId="1054"/>
    <cellStyle name="40% - Accent3 9 2 2" xfId="2169"/>
    <cellStyle name="40% - Accent3 9 2 2 2" xfId="9207"/>
    <cellStyle name="40% - Accent3 9 2 2 3" xfId="16244"/>
    <cellStyle name="40% - Accent3 9 2 3" xfId="3342"/>
    <cellStyle name="40% - Accent3 9 2 3 2" xfId="10380"/>
    <cellStyle name="40% - Accent3 9 2 3 3" xfId="17417"/>
    <cellStyle name="40% - Accent3 9 2 4" xfId="4516"/>
    <cellStyle name="40% - Accent3 9 2 4 2" xfId="11553"/>
    <cellStyle name="40% - Accent3 9 2 4 3" xfId="18590"/>
    <cellStyle name="40% - Accent3 9 2 5" xfId="5689"/>
    <cellStyle name="40% - Accent3 9 2 5 2" xfId="12726"/>
    <cellStyle name="40% - Accent3 9 2 5 3" xfId="19763"/>
    <cellStyle name="40% - Accent3 9 2 6" xfId="6862"/>
    <cellStyle name="40% - Accent3 9 2 6 2" xfId="13899"/>
    <cellStyle name="40% - Accent3 9 2 6 3" xfId="20936"/>
    <cellStyle name="40% - Accent3 9 2 7" xfId="8035"/>
    <cellStyle name="40% - Accent3 9 2 8" xfId="15072"/>
    <cellStyle name="40% - Accent3 9 3" xfId="1593"/>
    <cellStyle name="40% - Accent3 9 3 2" xfId="8631"/>
    <cellStyle name="40% - Accent3 9 3 3" xfId="15668"/>
    <cellStyle name="40% - Accent3 9 4" xfId="2766"/>
    <cellStyle name="40% - Accent3 9 4 2" xfId="9804"/>
    <cellStyle name="40% - Accent3 9 4 3" xfId="16841"/>
    <cellStyle name="40% - Accent3 9 5" xfId="3940"/>
    <cellStyle name="40% - Accent3 9 5 2" xfId="10977"/>
    <cellStyle name="40% - Accent3 9 5 3" xfId="18014"/>
    <cellStyle name="40% - Accent3 9 6" xfId="5113"/>
    <cellStyle name="40% - Accent3 9 6 2" xfId="12150"/>
    <cellStyle name="40% - Accent3 9 6 3" xfId="19187"/>
    <cellStyle name="40% - Accent3 9 7" xfId="6286"/>
    <cellStyle name="40% - Accent3 9 7 2" xfId="13323"/>
    <cellStyle name="40% - Accent3 9 7 3" xfId="20360"/>
    <cellStyle name="40% - Accent3 9 8" xfId="7459"/>
    <cellStyle name="40% - Accent3 9 9" xfId="14496"/>
    <cellStyle name="40% - Accent4" xfId="32" builtinId="43" customBuiltin="1"/>
    <cellStyle name="40% - Accent4 10" xfId="682"/>
    <cellStyle name="40% - Accent4 10 2" xfId="1258"/>
    <cellStyle name="40% - Accent4 10 2 2" xfId="2373"/>
    <cellStyle name="40% - Accent4 10 2 2 2" xfId="9411"/>
    <cellStyle name="40% - Accent4 10 2 2 3" xfId="16448"/>
    <cellStyle name="40% - Accent4 10 2 3" xfId="3546"/>
    <cellStyle name="40% - Accent4 10 2 3 2" xfId="10584"/>
    <cellStyle name="40% - Accent4 10 2 3 3" xfId="17621"/>
    <cellStyle name="40% - Accent4 10 2 4" xfId="4720"/>
    <cellStyle name="40% - Accent4 10 2 4 2" xfId="11757"/>
    <cellStyle name="40% - Accent4 10 2 4 3" xfId="18794"/>
    <cellStyle name="40% - Accent4 10 2 5" xfId="5893"/>
    <cellStyle name="40% - Accent4 10 2 5 2" xfId="12930"/>
    <cellStyle name="40% - Accent4 10 2 5 3" xfId="19967"/>
    <cellStyle name="40% - Accent4 10 2 6" xfId="7066"/>
    <cellStyle name="40% - Accent4 10 2 6 2" xfId="14103"/>
    <cellStyle name="40% - Accent4 10 2 6 3" xfId="21140"/>
    <cellStyle name="40% - Accent4 10 2 7" xfId="8239"/>
    <cellStyle name="40% - Accent4 10 2 8" xfId="15276"/>
    <cellStyle name="40% - Accent4 10 3" xfId="1797"/>
    <cellStyle name="40% - Accent4 10 3 2" xfId="8835"/>
    <cellStyle name="40% - Accent4 10 3 3" xfId="15872"/>
    <cellStyle name="40% - Accent4 10 4" xfId="2970"/>
    <cellStyle name="40% - Accent4 10 4 2" xfId="10008"/>
    <cellStyle name="40% - Accent4 10 4 3" xfId="17045"/>
    <cellStyle name="40% - Accent4 10 5" xfId="4144"/>
    <cellStyle name="40% - Accent4 10 5 2" xfId="11181"/>
    <cellStyle name="40% - Accent4 10 5 3" xfId="18218"/>
    <cellStyle name="40% - Accent4 10 6" xfId="5317"/>
    <cellStyle name="40% - Accent4 10 6 2" xfId="12354"/>
    <cellStyle name="40% - Accent4 10 6 3" xfId="19391"/>
    <cellStyle name="40% - Accent4 10 7" xfId="6490"/>
    <cellStyle name="40% - Accent4 10 7 2" xfId="13527"/>
    <cellStyle name="40% - Accent4 10 7 3" xfId="20564"/>
    <cellStyle name="40% - Accent4 10 8" xfId="7663"/>
    <cellStyle name="40% - Accent4 10 9" xfId="14700"/>
    <cellStyle name="40% - Accent4 11" xfId="820"/>
    <cellStyle name="40% - Accent4 11 2" xfId="1935"/>
    <cellStyle name="40% - Accent4 11 2 2" xfId="8973"/>
    <cellStyle name="40% - Accent4 11 2 3" xfId="16010"/>
    <cellStyle name="40% - Accent4 11 3" xfId="3108"/>
    <cellStyle name="40% - Accent4 11 3 2" xfId="10146"/>
    <cellStyle name="40% - Accent4 11 3 3" xfId="17183"/>
    <cellStyle name="40% - Accent4 11 4" xfId="4282"/>
    <cellStyle name="40% - Accent4 11 4 2" xfId="11319"/>
    <cellStyle name="40% - Accent4 11 4 3" xfId="18356"/>
    <cellStyle name="40% - Accent4 11 5" xfId="5455"/>
    <cellStyle name="40% - Accent4 11 5 2" xfId="12492"/>
    <cellStyle name="40% - Accent4 11 5 3" xfId="19529"/>
    <cellStyle name="40% - Accent4 11 6" xfId="6628"/>
    <cellStyle name="40% - Accent4 11 6 2" xfId="13665"/>
    <cellStyle name="40% - Accent4 11 6 3" xfId="20702"/>
    <cellStyle name="40% - Accent4 11 7" xfId="7801"/>
    <cellStyle name="40% - Accent4 11 8" xfId="14838"/>
    <cellStyle name="40% - Accent4 12" xfId="197"/>
    <cellStyle name="40% - Accent4 12 2" xfId="2467"/>
    <cellStyle name="40% - Accent4 12 2 2" xfId="9505"/>
    <cellStyle name="40% - Accent4 12 2 3" xfId="16542"/>
    <cellStyle name="40% - Accent4 12 3" xfId="3640"/>
    <cellStyle name="40% - Accent4 12 3 2" xfId="10678"/>
    <cellStyle name="40% - Accent4 12 3 3" xfId="17715"/>
    <cellStyle name="40% - Accent4 12 4" xfId="4814"/>
    <cellStyle name="40% - Accent4 12 4 2" xfId="11851"/>
    <cellStyle name="40% - Accent4 12 4 3" xfId="18888"/>
    <cellStyle name="40% - Accent4 12 5" xfId="5987"/>
    <cellStyle name="40% - Accent4 12 5 2" xfId="13024"/>
    <cellStyle name="40% - Accent4 12 5 3" xfId="20061"/>
    <cellStyle name="40% - Accent4 12 6" xfId="7160"/>
    <cellStyle name="40% - Accent4 12 6 2" xfId="14197"/>
    <cellStyle name="40% - Accent4 12 6 3" xfId="21234"/>
    <cellStyle name="40% - Accent4 12 7" xfId="8333"/>
    <cellStyle name="40% - Accent4 12 8" xfId="15370"/>
    <cellStyle name="40% - Accent4 13" xfId="1380"/>
    <cellStyle name="40% - Accent4 13 2" xfId="8346"/>
    <cellStyle name="40% - Accent4 13 3" xfId="15383"/>
    <cellStyle name="40% - Accent4 14" xfId="2480"/>
    <cellStyle name="40% - Accent4 14 2" xfId="9518"/>
    <cellStyle name="40% - Accent4 14 3" xfId="16555"/>
    <cellStyle name="40% - Accent4 15" xfId="3654"/>
    <cellStyle name="40% - Accent4 15 2" xfId="10691"/>
    <cellStyle name="40% - Accent4 15 3" xfId="17728"/>
    <cellStyle name="40% - Accent4 16" xfId="4827"/>
    <cellStyle name="40% - Accent4 16 2" xfId="11864"/>
    <cellStyle name="40% - Accent4 16 3" xfId="18901"/>
    <cellStyle name="40% - Accent4 17" xfId="6000"/>
    <cellStyle name="40% - Accent4 17 2" xfId="13037"/>
    <cellStyle name="40% - Accent4 17 3" xfId="20074"/>
    <cellStyle name="40% - Accent4 18" xfId="7173"/>
    <cellStyle name="40% - Accent4 19" xfId="14210"/>
    <cellStyle name="40% - Accent4 2" xfId="81"/>
    <cellStyle name="40% - Accent4 3" xfId="62"/>
    <cellStyle name="40% - Accent4 3 10" xfId="6055"/>
    <cellStyle name="40% - Accent4 3 10 2" xfId="13092"/>
    <cellStyle name="40% - Accent4 3 10 3" xfId="20129"/>
    <cellStyle name="40% - Accent4 3 11" xfId="7228"/>
    <cellStyle name="40% - Accent4 3 12" xfId="14265"/>
    <cellStyle name="40% - Accent4 3 2" xfId="341"/>
    <cellStyle name="40% - Accent4 3 2 10" xfId="7322"/>
    <cellStyle name="40% - Accent4 3 2 11" xfId="14359"/>
    <cellStyle name="40% - Accent4 3 2 2" xfId="492"/>
    <cellStyle name="40% - Accent4 3 2 2 2" xfId="1068"/>
    <cellStyle name="40% - Accent4 3 2 2 2 2" xfId="2183"/>
    <cellStyle name="40% - Accent4 3 2 2 2 2 2" xfId="9221"/>
    <cellStyle name="40% - Accent4 3 2 2 2 2 3" xfId="16258"/>
    <cellStyle name="40% - Accent4 3 2 2 2 3" xfId="3356"/>
    <cellStyle name="40% - Accent4 3 2 2 2 3 2" xfId="10394"/>
    <cellStyle name="40% - Accent4 3 2 2 2 3 3" xfId="17431"/>
    <cellStyle name="40% - Accent4 3 2 2 2 4" xfId="4530"/>
    <cellStyle name="40% - Accent4 3 2 2 2 4 2" xfId="11567"/>
    <cellStyle name="40% - Accent4 3 2 2 2 4 3" xfId="18604"/>
    <cellStyle name="40% - Accent4 3 2 2 2 5" xfId="5703"/>
    <cellStyle name="40% - Accent4 3 2 2 2 5 2" xfId="12740"/>
    <cellStyle name="40% - Accent4 3 2 2 2 5 3" xfId="19777"/>
    <cellStyle name="40% - Accent4 3 2 2 2 6" xfId="6876"/>
    <cellStyle name="40% - Accent4 3 2 2 2 6 2" xfId="13913"/>
    <cellStyle name="40% - Accent4 3 2 2 2 6 3" xfId="20950"/>
    <cellStyle name="40% - Accent4 3 2 2 2 7" xfId="8049"/>
    <cellStyle name="40% - Accent4 3 2 2 2 8" xfId="15086"/>
    <cellStyle name="40% - Accent4 3 2 2 3" xfId="1607"/>
    <cellStyle name="40% - Accent4 3 2 2 3 2" xfId="8645"/>
    <cellStyle name="40% - Accent4 3 2 2 3 3" xfId="15682"/>
    <cellStyle name="40% - Accent4 3 2 2 4" xfId="2780"/>
    <cellStyle name="40% - Accent4 3 2 2 4 2" xfId="9818"/>
    <cellStyle name="40% - Accent4 3 2 2 4 3" xfId="16855"/>
    <cellStyle name="40% - Accent4 3 2 2 5" xfId="3954"/>
    <cellStyle name="40% - Accent4 3 2 2 5 2" xfId="10991"/>
    <cellStyle name="40% - Accent4 3 2 2 5 3" xfId="18028"/>
    <cellStyle name="40% - Accent4 3 2 2 6" xfId="5127"/>
    <cellStyle name="40% - Accent4 3 2 2 6 2" xfId="12164"/>
    <cellStyle name="40% - Accent4 3 2 2 6 3" xfId="19201"/>
    <cellStyle name="40% - Accent4 3 2 2 7" xfId="6300"/>
    <cellStyle name="40% - Accent4 3 2 2 7 2" xfId="13337"/>
    <cellStyle name="40% - Accent4 3 2 2 7 3" xfId="20374"/>
    <cellStyle name="40% - Accent4 3 2 2 8" xfId="7473"/>
    <cellStyle name="40% - Accent4 3 2 2 9" xfId="14510"/>
    <cellStyle name="40% - Accent4 3 2 3" xfId="684"/>
    <cellStyle name="40% - Accent4 3 2 3 2" xfId="1260"/>
    <cellStyle name="40% - Accent4 3 2 3 2 2" xfId="2375"/>
    <cellStyle name="40% - Accent4 3 2 3 2 2 2" xfId="9413"/>
    <cellStyle name="40% - Accent4 3 2 3 2 2 3" xfId="16450"/>
    <cellStyle name="40% - Accent4 3 2 3 2 3" xfId="3548"/>
    <cellStyle name="40% - Accent4 3 2 3 2 3 2" xfId="10586"/>
    <cellStyle name="40% - Accent4 3 2 3 2 3 3" xfId="17623"/>
    <cellStyle name="40% - Accent4 3 2 3 2 4" xfId="4722"/>
    <cellStyle name="40% - Accent4 3 2 3 2 4 2" xfId="11759"/>
    <cellStyle name="40% - Accent4 3 2 3 2 4 3" xfId="18796"/>
    <cellStyle name="40% - Accent4 3 2 3 2 5" xfId="5895"/>
    <cellStyle name="40% - Accent4 3 2 3 2 5 2" xfId="12932"/>
    <cellStyle name="40% - Accent4 3 2 3 2 5 3" xfId="19969"/>
    <cellStyle name="40% - Accent4 3 2 3 2 6" xfId="7068"/>
    <cellStyle name="40% - Accent4 3 2 3 2 6 2" xfId="14105"/>
    <cellStyle name="40% - Accent4 3 2 3 2 6 3" xfId="21142"/>
    <cellStyle name="40% - Accent4 3 2 3 2 7" xfId="8241"/>
    <cellStyle name="40% - Accent4 3 2 3 2 8" xfId="15278"/>
    <cellStyle name="40% - Accent4 3 2 3 3" xfId="1799"/>
    <cellStyle name="40% - Accent4 3 2 3 3 2" xfId="8837"/>
    <cellStyle name="40% - Accent4 3 2 3 3 3" xfId="15874"/>
    <cellStyle name="40% - Accent4 3 2 3 4" xfId="2972"/>
    <cellStyle name="40% - Accent4 3 2 3 4 2" xfId="10010"/>
    <cellStyle name="40% - Accent4 3 2 3 4 3" xfId="17047"/>
    <cellStyle name="40% - Accent4 3 2 3 5" xfId="4146"/>
    <cellStyle name="40% - Accent4 3 2 3 5 2" xfId="11183"/>
    <cellStyle name="40% - Accent4 3 2 3 5 3" xfId="18220"/>
    <cellStyle name="40% - Accent4 3 2 3 6" xfId="5319"/>
    <cellStyle name="40% - Accent4 3 2 3 6 2" xfId="12356"/>
    <cellStyle name="40% - Accent4 3 2 3 6 3" xfId="19393"/>
    <cellStyle name="40% - Accent4 3 2 3 7" xfId="6492"/>
    <cellStyle name="40% - Accent4 3 2 3 7 2" xfId="13529"/>
    <cellStyle name="40% - Accent4 3 2 3 7 3" xfId="20566"/>
    <cellStyle name="40% - Accent4 3 2 3 8" xfId="7665"/>
    <cellStyle name="40% - Accent4 3 2 3 9" xfId="14702"/>
    <cellStyle name="40% - Accent4 3 2 4" xfId="917"/>
    <cellStyle name="40% - Accent4 3 2 4 2" xfId="2032"/>
    <cellStyle name="40% - Accent4 3 2 4 2 2" xfId="9070"/>
    <cellStyle name="40% - Accent4 3 2 4 2 3" xfId="16107"/>
    <cellStyle name="40% - Accent4 3 2 4 3" xfId="3205"/>
    <cellStyle name="40% - Accent4 3 2 4 3 2" xfId="10243"/>
    <cellStyle name="40% - Accent4 3 2 4 3 3" xfId="17280"/>
    <cellStyle name="40% - Accent4 3 2 4 4" xfId="4379"/>
    <cellStyle name="40% - Accent4 3 2 4 4 2" xfId="11416"/>
    <cellStyle name="40% - Accent4 3 2 4 4 3" xfId="18453"/>
    <cellStyle name="40% - Accent4 3 2 4 5" xfId="5552"/>
    <cellStyle name="40% - Accent4 3 2 4 5 2" xfId="12589"/>
    <cellStyle name="40% - Accent4 3 2 4 5 3" xfId="19626"/>
    <cellStyle name="40% - Accent4 3 2 4 6" xfId="6725"/>
    <cellStyle name="40% - Accent4 3 2 4 6 2" xfId="13762"/>
    <cellStyle name="40% - Accent4 3 2 4 6 3" xfId="20799"/>
    <cellStyle name="40% - Accent4 3 2 4 7" xfId="7898"/>
    <cellStyle name="40% - Accent4 3 2 4 8" xfId="14935"/>
    <cellStyle name="40% - Accent4 3 2 5" xfId="1456"/>
    <cellStyle name="40% - Accent4 3 2 5 2" xfId="8494"/>
    <cellStyle name="40% - Accent4 3 2 5 3" xfId="15531"/>
    <cellStyle name="40% - Accent4 3 2 6" xfId="2629"/>
    <cellStyle name="40% - Accent4 3 2 6 2" xfId="9667"/>
    <cellStyle name="40% - Accent4 3 2 6 3" xfId="16704"/>
    <cellStyle name="40% - Accent4 3 2 7" xfId="3803"/>
    <cellStyle name="40% - Accent4 3 2 7 2" xfId="10840"/>
    <cellStyle name="40% - Accent4 3 2 7 3" xfId="17877"/>
    <cellStyle name="40% - Accent4 3 2 8" xfId="4976"/>
    <cellStyle name="40% - Accent4 3 2 8 2" xfId="12013"/>
    <cellStyle name="40% - Accent4 3 2 8 3" xfId="19050"/>
    <cellStyle name="40% - Accent4 3 2 9" xfId="6149"/>
    <cellStyle name="40% - Accent4 3 2 9 2" xfId="13186"/>
    <cellStyle name="40% - Accent4 3 2 9 3" xfId="20223"/>
    <cellStyle name="40% - Accent4 3 3" xfId="491"/>
    <cellStyle name="40% - Accent4 3 3 2" xfId="1067"/>
    <cellStyle name="40% - Accent4 3 3 2 2" xfId="2182"/>
    <cellStyle name="40% - Accent4 3 3 2 2 2" xfId="9220"/>
    <cellStyle name="40% - Accent4 3 3 2 2 3" xfId="16257"/>
    <cellStyle name="40% - Accent4 3 3 2 3" xfId="3355"/>
    <cellStyle name="40% - Accent4 3 3 2 3 2" xfId="10393"/>
    <cellStyle name="40% - Accent4 3 3 2 3 3" xfId="17430"/>
    <cellStyle name="40% - Accent4 3 3 2 4" xfId="4529"/>
    <cellStyle name="40% - Accent4 3 3 2 4 2" xfId="11566"/>
    <cellStyle name="40% - Accent4 3 3 2 4 3" xfId="18603"/>
    <cellStyle name="40% - Accent4 3 3 2 5" xfId="5702"/>
    <cellStyle name="40% - Accent4 3 3 2 5 2" xfId="12739"/>
    <cellStyle name="40% - Accent4 3 3 2 5 3" xfId="19776"/>
    <cellStyle name="40% - Accent4 3 3 2 6" xfId="6875"/>
    <cellStyle name="40% - Accent4 3 3 2 6 2" xfId="13912"/>
    <cellStyle name="40% - Accent4 3 3 2 6 3" xfId="20949"/>
    <cellStyle name="40% - Accent4 3 3 2 7" xfId="8048"/>
    <cellStyle name="40% - Accent4 3 3 2 8" xfId="15085"/>
    <cellStyle name="40% - Accent4 3 3 3" xfId="1606"/>
    <cellStyle name="40% - Accent4 3 3 3 2" xfId="8644"/>
    <cellStyle name="40% - Accent4 3 3 3 3" xfId="15681"/>
    <cellStyle name="40% - Accent4 3 3 4" xfId="2779"/>
    <cellStyle name="40% - Accent4 3 3 4 2" xfId="9817"/>
    <cellStyle name="40% - Accent4 3 3 4 3" xfId="16854"/>
    <cellStyle name="40% - Accent4 3 3 5" xfId="3953"/>
    <cellStyle name="40% - Accent4 3 3 5 2" xfId="10990"/>
    <cellStyle name="40% - Accent4 3 3 5 3" xfId="18027"/>
    <cellStyle name="40% - Accent4 3 3 6" xfId="5126"/>
    <cellStyle name="40% - Accent4 3 3 6 2" xfId="12163"/>
    <cellStyle name="40% - Accent4 3 3 6 3" xfId="19200"/>
    <cellStyle name="40% - Accent4 3 3 7" xfId="6299"/>
    <cellStyle name="40% - Accent4 3 3 7 2" xfId="13336"/>
    <cellStyle name="40% - Accent4 3 3 7 3" xfId="20373"/>
    <cellStyle name="40% - Accent4 3 3 8" xfId="7472"/>
    <cellStyle name="40% - Accent4 3 3 9" xfId="14509"/>
    <cellStyle name="40% - Accent4 3 4" xfId="683"/>
    <cellStyle name="40% - Accent4 3 4 2" xfId="1259"/>
    <cellStyle name="40% - Accent4 3 4 2 2" xfId="2374"/>
    <cellStyle name="40% - Accent4 3 4 2 2 2" xfId="9412"/>
    <cellStyle name="40% - Accent4 3 4 2 2 3" xfId="16449"/>
    <cellStyle name="40% - Accent4 3 4 2 3" xfId="3547"/>
    <cellStyle name="40% - Accent4 3 4 2 3 2" xfId="10585"/>
    <cellStyle name="40% - Accent4 3 4 2 3 3" xfId="17622"/>
    <cellStyle name="40% - Accent4 3 4 2 4" xfId="4721"/>
    <cellStyle name="40% - Accent4 3 4 2 4 2" xfId="11758"/>
    <cellStyle name="40% - Accent4 3 4 2 4 3" xfId="18795"/>
    <cellStyle name="40% - Accent4 3 4 2 5" xfId="5894"/>
    <cellStyle name="40% - Accent4 3 4 2 5 2" xfId="12931"/>
    <cellStyle name="40% - Accent4 3 4 2 5 3" xfId="19968"/>
    <cellStyle name="40% - Accent4 3 4 2 6" xfId="7067"/>
    <cellStyle name="40% - Accent4 3 4 2 6 2" xfId="14104"/>
    <cellStyle name="40% - Accent4 3 4 2 6 3" xfId="21141"/>
    <cellStyle name="40% - Accent4 3 4 2 7" xfId="8240"/>
    <cellStyle name="40% - Accent4 3 4 2 8" xfId="15277"/>
    <cellStyle name="40% - Accent4 3 4 3" xfId="1798"/>
    <cellStyle name="40% - Accent4 3 4 3 2" xfId="8836"/>
    <cellStyle name="40% - Accent4 3 4 3 3" xfId="15873"/>
    <cellStyle name="40% - Accent4 3 4 4" xfId="2971"/>
    <cellStyle name="40% - Accent4 3 4 4 2" xfId="10009"/>
    <cellStyle name="40% - Accent4 3 4 4 3" xfId="17046"/>
    <cellStyle name="40% - Accent4 3 4 5" xfId="4145"/>
    <cellStyle name="40% - Accent4 3 4 5 2" xfId="11182"/>
    <cellStyle name="40% - Accent4 3 4 5 3" xfId="18219"/>
    <cellStyle name="40% - Accent4 3 4 6" xfId="5318"/>
    <cellStyle name="40% - Accent4 3 4 6 2" xfId="12355"/>
    <cellStyle name="40% - Accent4 3 4 6 3" xfId="19392"/>
    <cellStyle name="40% - Accent4 3 4 7" xfId="6491"/>
    <cellStyle name="40% - Accent4 3 4 7 2" xfId="13528"/>
    <cellStyle name="40% - Accent4 3 4 7 3" xfId="20565"/>
    <cellStyle name="40% - Accent4 3 4 8" xfId="7664"/>
    <cellStyle name="40% - Accent4 3 4 9" xfId="14701"/>
    <cellStyle name="40% - Accent4 3 5" xfId="821"/>
    <cellStyle name="40% - Accent4 3 5 2" xfId="1936"/>
    <cellStyle name="40% - Accent4 3 5 2 2" xfId="8974"/>
    <cellStyle name="40% - Accent4 3 5 2 3" xfId="16011"/>
    <cellStyle name="40% - Accent4 3 5 3" xfId="3109"/>
    <cellStyle name="40% - Accent4 3 5 3 2" xfId="10147"/>
    <cellStyle name="40% - Accent4 3 5 3 3" xfId="17184"/>
    <cellStyle name="40% - Accent4 3 5 4" xfId="4283"/>
    <cellStyle name="40% - Accent4 3 5 4 2" xfId="11320"/>
    <cellStyle name="40% - Accent4 3 5 4 3" xfId="18357"/>
    <cellStyle name="40% - Accent4 3 5 5" xfId="5456"/>
    <cellStyle name="40% - Accent4 3 5 5 2" xfId="12493"/>
    <cellStyle name="40% - Accent4 3 5 5 3" xfId="19530"/>
    <cellStyle name="40% - Accent4 3 5 6" xfId="6629"/>
    <cellStyle name="40% - Accent4 3 5 6 2" xfId="13666"/>
    <cellStyle name="40% - Accent4 3 5 6 3" xfId="20703"/>
    <cellStyle name="40% - Accent4 3 5 7" xfId="7802"/>
    <cellStyle name="40% - Accent4 3 5 8" xfId="14839"/>
    <cellStyle name="40% - Accent4 3 6" xfId="247"/>
    <cellStyle name="40% - Accent4 3 6 2" xfId="8401"/>
    <cellStyle name="40% - Accent4 3 6 3" xfId="15438"/>
    <cellStyle name="40% - Accent4 3 7" xfId="2535"/>
    <cellStyle name="40% - Accent4 3 7 2" xfId="9573"/>
    <cellStyle name="40% - Accent4 3 7 3" xfId="16610"/>
    <cellStyle name="40% - Accent4 3 8" xfId="3709"/>
    <cellStyle name="40% - Accent4 3 8 2" xfId="10746"/>
    <cellStyle name="40% - Accent4 3 8 3" xfId="17783"/>
    <cellStyle name="40% - Accent4 3 9" xfId="4882"/>
    <cellStyle name="40% - Accent4 3 9 2" xfId="11919"/>
    <cellStyle name="40% - Accent4 3 9 3" xfId="18956"/>
    <cellStyle name="40% - Accent4 4" xfId="123"/>
    <cellStyle name="40% - Accent4 4 10" xfId="6056"/>
    <cellStyle name="40% - Accent4 4 10 2" xfId="13093"/>
    <cellStyle name="40% - Accent4 4 10 3" xfId="20130"/>
    <cellStyle name="40% - Accent4 4 11" xfId="7229"/>
    <cellStyle name="40% - Accent4 4 12" xfId="14266"/>
    <cellStyle name="40% - Accent4 4 2" xfId="342"/>
    <cellStyle name="40% - Accent4 4 2 10" xfId="7323"/>
    <cellStyle name="40% - Accent4 4 2 11" xfId="14360"/>
    <cellStyle name="40% - Accent4 4 2 2" xfId="494"/>
    <cellStyle name="40% - Accent4 4 2 2 2" xfId="1070"/>
    <cellStyle name="40% - Accent4 4 2 2 2 2" xfId="2185"/>
    <cellStyle name="40% - Accent4 4 2 2 2 2 2" xfId="9223"/>
    <cellStyle name="40% - Accent4 4 2 2 2 2 3" xfId="16260"/>
    <cellStyle name="40% - Accent4 4 2 2 2 3" xfId="3358"/>
    <cellStyle name="40% - Accent4 4 2 2 2 3 2" xfId="10396"/>
    <cellStyle name="40% - Accent4 4 2 2 2 3 3" xfId="17433"/>
    <cellStyle name="40% - Accent4 4 2 2 2 4" xfId="4532"/>
    <cellStyle name="40% - Accent4 4 2 2 2 4 2" xfId="11569"/>
    <cellStyle name="40% - Accent4 4 2 2 2 4 3" xfId="18606"/>
    <cellStyle name="40% - Accent4 4 2 2 2 5" xfId="5705"/>
    <cellStyle name="40% - Accent4 4 2 2 2 5 2" xfId="12742"/>
    <cellStyle name="40% - Accent4 4 2 2 2 5 3" xfId="19779"/>
    <cellStyle name="40% - Accent4 4 2 2 2 6" xfId="6878"/>
    <cellStyle name="40% - Accent4 4 2 2 2 6 2" xfId="13915"/>
    <cellStyle name="40% - Accent4 4 2 2 2 6 3" xfId="20952"/>
    <cellStyle name="40% - Accent4 4 2 2 2 7" xfId="8051"/>
    <cellStyle name="40% - Accent4 4 2 2 2 8" xfId="15088"/>
    <cellStyle name="40% - Accent4 4 2 2 3" xfId="1609"/>
    <cellStyle name="40% - Accent4 4 2 2 3 2" xfId="8647"/>
    <cellStyle name="40% - Accent4 4 2 2 3 3" xfId="15684"/>
    <cellStyle name="40% - Accent4 4 2 2 4" xfId="2782"/>
    <cellStyle name="40% - Accent4 4 2 2 4 2" xfId="9820"/>
    <cellStyle name="40% - Accent4 4 2 2 4 3" xfId="16857"/>
    <cellStyle name="40% - Accent4 4 2 2 5" xfId="3956"/>
    <cellStyle name="40% - Accent4 4 2 2 5 2" xfId="10993"/>
    <cellStyle name="40% - Accent4 4 2 2 5 3" xfId="18030"/>
    <cellStyle name="40% - Accent4 4 2 2 6" xfId="5129"/>
    <cellStyle name="40% - Accent4 4 2 2 6 2" xfId="12166"/>
    <cellStyle name="40% - Accent4 4 2 2 6 3" xfId="19203"/>
    <cellStyle name="40% - Accent4 4 2 2 7" xfId="6302"/>
    <cellStyle name="40% - Accent4 4 2 2 7 2" xfId="13339"/>
    <cellStyle name="40% - Accent4 4 2 2 7 3" xfId="20376"/>
    <cellStyle name="40% - Accent4 4 2 2 8" xfId="7475"/>
    <cellStyle name="40% - Accent4 4 2 2 9" xfId="14512"/>
    <cellStyle name="40% - Accent4 4 2 3" xfId="686"/>
    <cellStyle name="40% - Accent4 4 2 3 2" xfId="1262"/>
    <cellStyle name="40% - Accent4 4 2 3 2 2" xfId="2377"/>
    <cellStyle name="40% - Accent4 4 2 3 2 2 2" xfId="9415"/>
    <cellStyle name="40% - Accent4 4 2 3 2 2 3" xfId="16452"/>
    <cellStyle name="40% - Accent4 4 2 3 2 3" xfId="3550"/>
    <cellStyle name="40% - Accent4 4 2 3 2 3 2" xfId="10588"/>
    <cellStyle name="40% - Accent4 4 2 3 2 3 3" xfId="17625"/>
    <cellStyle name="40% - Accent4 4 2 3 2 4" xfId="4724"/>
    <cellStyle name="40% - Accent4 4 2 3 2 4 2" xfId="11761"/>
    <cellStyle name="40% - Accent4 4 2 3 2 4 3" xfId="18798"/>
    <cellStyle name="40% - Accent4 4 2 3 2 5" xfId="5897"/>
    <cellStyle name="40% - Accent4 4 2 3 2 5 2" xfId="12934"/>
    <cellStyle name="40% - Accent4 4 2 3 2 5 3" xfId="19971"/>
    <cellStyle name="40% - Accent4 4 2 3 2 6" xfId="7070"/>
    <cellStyle name="40% - Accent4 4 2 3 2 6 2" xfId="14107"/>
    <cellStyle name="40% - Accent4 4 2 3 2 6 3" xfId="21144"/>
    <cellStyle name="40% - Accent4 4 2 3 2 7" xfId="8243"/>
    <cellStyle name="40% - Accent4 4 2 3 2 8" xfId="15280"/>
    <cellStyle name="40% - Accent4 4 2 3 3" xfId="1801"/>
    <cellStyle name="40% - Accent4 4 2 3 3 2" xfId="8839"/>
    <cellStyle name="40% - Accent4 4 2 3 3 3" xfId="15876"/>
    <cellStyle name="40% - Accent4 4 2 3 4" xfId="2974"/>
    <cellStyle name="40% - Accent4 4 2 3 4 2" xfId="10012"/>
    <cellStyle name="40% - Accent4 4 2 3 4 3" xfId="17049"/>
    <cellStyle name="40% - Accent4 4 2 3 5" xfId="4148"/>
    <cellStyle name="40% - Accent4 4 2 3 5 2" xfId="11185"/>
    <cellStyle name="40% - Accent4 4 2 3 5 3" xfId="18222"/>
    <cellStyle name="40% - Accent4 4 2 3 6" xfId="5321"/>
    <cellStyle name="40% - Accent4 4 2 3 6 2" xfId="12358"/>
    <cellStyle name="40% - Accent4 4 2 3 6 3" xfId="19395"/>
    <cellStyle name="40% - Accent4 4 2 3 7" xfId="6494"/>
    <cellStyle name="40% - Accent4 4 2 3 7 2" xfId="13531"/>
    <cellStyle name="40% - Accent4 4 2 3 7 3" xfId="20568"/>
    <cellStyle name="40% - Accent4 4 2 3 8" xfId="7667"/>
    <cellStyle name="40% - Accent4 4 2 3 9" xfId="14704"/>
    <cellStyle name="40% - Accent4 4 2 4" xfId="918"/>
    <cellStyle name="40% - Accent4 4 2 4 2" xfId="2033"/>
    <cellStyle name="40% - Accent4 4 2 4 2 2" xfId="9071"/>
    <cellStyle name="40% - Accent4 4 2 4 2 3" xfId="16108"/>
    <cellStyle name="40% - Accent4 4 2 4 3" xfId="3206"/>
    <cellStyle name="40% - Accent4 4 2 4 3 2" xfId="10244"/>
    <cellStyle name="40% - Accent4 4 2 4 3 3" xfId="17281"/>
    <cellStyle name="40% - Accent4 4 2 4 4" xfId="4380"/>
    <cellStyle name="40% - Accent4 4 2 4 4 2" xfId="11417"/>
    <cellStyle name="40% - Accent4 4 2 4 4 3" xfId="18454"/>
    <cellStyle name="40% - Accent4 4 2 4 5" xfId="5553"/>
    <cellStyle name="40% - Accent4 4 2 4 5 2" xfId="12590"/>
    <cellStyle name="40% - Accent4 4 2 4 5 3" xfId="19627"/>
    <cellStyle name="40% - Accent4 4 2 4 6" xfId="6726"/>
    <cellStyle name="40% - Accent4 4 2 4 6 2" xfId="13763"/>
    <cellStyle name="40% - Accent4 4 2 4 6 3" xfId="20800"/>
    <cellStyle name="40% - Accent4 4 2 4 7" xfId="7899"/>
    <cellStyle name="40% - Accent4 4 2 4 8" xfId="14936"/>
    <cellStyle name="40% - Accent4 4 2 5" xfId="1457"/>
    <cellStyle name="40% - Accent4 4 2 5 2" xfId="8495"/>
    <cellStyle name="40% - Accent4 4 2 5 3" xfId="15532"/>
    <cellStyle name="40% - Accent4 4 2 6" xfId="2630"/>
    <cellStyle name="40% - Accent4 4 2 6 2" xfId="9668"/>
    <cellStyle name="40% - Accent4 4 2 6 3" xfId="16705"/>
    <cellStyle name="40% - Accent4 4 2 7" xfId="3804"/>
    <cellStyle name="40% - Accent4 4 2 7 2" xfId="10841"/>
    <cellStyle name="40% - Accent4 4 2 7 3" xfId="17878"/>
    <cellStyle name="40% - Accent4 4 2 8" xfId="4977"/>
    <cellStyle name="40% - Accent4 4 2 8 2" xfId="12014"/>
    <cellStyle name="40% - Accent4 4 2 8 3" xfId="19051"/>
    <cellStyle name="40% - Accent4 4 2 9" xfId="6150"/>
    <cellStyle name="40% - Accent4 4 2 9 2" xfId="13187"/>
    <cellStyle name="40% - Accent4 4 2 9 3" xfId="20224"/>
    <cellStyle name="40% - Accent4 4 3" xfId="493"/>
    <cellStyle name="40% - Accent4 4 3 2" xfId="1069"/>
    <cellStyle name="40% - Accent4 4 3 2 2" xfId="2184"/>
    <cellStyle name="40% - Accent4 4 3 2 2 2" xfId="9222"/>
    <cellStyle name="40% - Accent4 4 3 2 2 3" xfId="16259"/>
    <cellStyle name="40% - Accent4 4 3 2 3" xfId="3357"/>
    <cellStyle name="40% - Accent4 4 3 2 3 2" xfId="10395"/>
    <cellStyle name="40% - Accent4 4 3 2 3 3" xfId="17432"/>
    <cellStyle name="40% - Accent4 4 3 2 4" xfId="4531"/>
    <cellStyle name="40% - Accent4 4 3 2 4 2" xfId="11568"/>
    <cellStyle name="40% - Accent4 4 3 2 4 3" xfId="18605"/>
    <cellStyle name="40% - Accent4 4 3 2 5" xfId="5704"/>
    <cellStyle name="40% - Accent4 4 3 2 5 2" xfId="12741"/>
    <cellStyle name="40% - Accent4 4 3 2 5 3" xfId="19778"/>
    <cellStyle name="40% - Accent4 4 3 2 6" xfId="6877"/>
    <cellStyle name="40% - Accent4 4 3 2 6 2" xfId="13914"/>
    <cellStyle name="40% - Accent4 4 3 2 6 3" xfId="20951"/>
    <cellStyle name="40% - Accent4 4 3 2 7" xfId="8050"/>
    <cellStyle name="40% - Accent4 4 3 2 8" xfId="15087"/>
    <cellStyle name="40% - Accent4 4 3 3" xfId="1608"/>
    <cellStyle name="40% - Accent4 4 3 3 2" xfId="8646"/>
    <cellStyle name="40% - Accent4 4 3 3 3" xfId="15683"/>
    <cellStyle name="40% - Accent4 4 3 4" xfId="2781"/>
    <cellStyle name="40% - Accent4 4 3 4 2" xfId="9819"/>
    <cellStyle name="40% - Accent4 4 3 4 3" xfId="16856"/>
    <cellStyle name="40% - Accent4 4 3 5" xfId="3955"/>
    <cellStyle name="40% - Accent4 4 3 5 2" xfId="10992"/>
    <cellStyle name="40% - Accent4 4 3 5 3" xfId="18029"/>
    <cellStyle name="40% - Accent4 4 3 6" xfId="5128"/>
    <cellStyle name="40% - Accent4 4 3 6 2" xfId="12165"/>
    <cellStyle name="40% - Accent4 4 3 6 3" xfId="19202"/>
    <cellStyle name="40% - Accent4 4 3 7" xfId="6301"/>
    <cellStyle name="40% - Accent4 4 3 7 2" xfId="13338"/>
    <cellStyle name="40% - Accent4 4 3 7 3" xfId="20375"/>
    <cellStyle name="40% - Accent4 4 3 8" xfId="7474"/>
    <cellStyle name="40% - Accent4 4 3 9" xfId="14511"/>
    <cellStyle name="40% - Accent4 4 4" xfId="685"/>
    <cellStyle name="40% - Accent4 4 4 2" xfId="1261"/>
    <cellStyle name="40% - Accent4 4 4 2 2" xfId="2376"/>
    <cellStyle name="40% - Accent4 4 4 2 2 2" xfId="9414"/>
    <cellStyle name="40% - Accent4 4 4 2 2 3" xfId="16451"/>
    <cellStyle name="40% - Accent4 4 4 2 3" xfId="3549"/>
    <cellStyle name="40% - Accent4 4 4 2 3 2" xfId="10587"/>
    <cellStyle name="40% - Accent4 4 4 2 3 3" xfId="17624"/>
    <cellStyle name="40% - Accent4 4 4 2 4" xfId="4723"/>
    <cellStyle name="40% - Accent4 4 4 2 4 2" xfId="11760"/>
    <cellStyle name="40% - Accent4 4 4 2 4 3" xfId="18797"/>
    <cellStyle name="40% - Accent4 4 4 2 5" xfId="5896"/>
    <cellStyle name="40% - Accent4 4 4 2 5 2" xfId="12933"/>
    <cellStyle name="40% - Accent4 4 4 2 5 3" xfId="19970"/>
    <cellStyle name="40% - Accent4 4 4 2 6" xfId="7069"/>
    <cellStyle name="40% - Accent4 4 4 2 6 2" xfId="14106"/>
    <cellStyle name="40% - Accent4 4 4 2 6 3" xfId="21143"/>
    <cellStyle name="40% - Accent4 4 4 2 7" xfId="8242"/>
    <cellStyle name="40% - Accent4 4 4 2 8" xfId="15279"/>
    <cellStyle name="40% - Accent4 4 4 3" xfId="1800"/>
    <cellStyle name="40% - Accent4 4 4 3 2" xfId="8838"/>
    <cellStyle name="40% - Accent4 4 4 3 3" xfId="15875"/>
    <cellStyle name="40% - Accent4 4 4 4" xfId="2973"/>
    <cellStyle name="40% - Accent4 4 4 4 2" xfId="10011"/>
    <cellStyle name="40% - Accent4 4 4 4 3" xfId="17048"/>
    <cellStyle name="40% - Accent4 4 4 5" xfId="4147"/>
    <cellStyle name="40% - Accent4 4 4 5 2" xfId="11184"/>
    <cellStyle name="40% - Accent4 4 4 5 3" xfId="18221"/>
    <cellStyle name="40% - Accent4 4 4 6" xfId="5320"/>
    <cellStyle name="40% - Accent4 4 4 6 2" xfId="12357"/>
    <cellStyle name="40% - Accent4 4 4 6 3" xfId="19394"/>
    <cellStyle name="40% - Accent4 4 4 7" xfId="6493"/>
    <cellStyle name="40% - Accent4 4 4 7 2" xfId="13530"/>
    <cellStyle name="40% - Accent4 4 4 7 3" xfId="20567"/>
    <cellStyle name="40% - Accent4 4 4 8" xfId="7666"/>
    <cellStyle name="40% - Accent4 4 4 9" xfId="14703"/>
    <cellStyle name="40% - Accent4 4 5" xfId="822"/>
    <cellStyle name="40% - Accent4 4 5 2" xfId="1937"/>
    <cellStyle name="40% - Accent4 4 5 2 2" xfId="8975"/>
    <cellStyle name="40% - Accent4 4 5 2 3" xfId="16012"/>
    <cellStyle name="40% - Accent4 4 5 3" xfId="3110"/>
    <cellStyle name="40% - Accent4 4 5 3 2" xfId="10148"/>
    <cellStyle name="40% - Accent4 4 5 3 3" xfId="17185"/>
    <cellStyle name="40% - Accent4 4 5 4" xfId="4284"/>
    <cellStyle name="40% - Accent4 4 5 4 2" xfId="11321"/>
    <cellStyle name="40% - Accent4 4 5 4 3" xfId="18358"/>
    <cellStyle name="40% - Accent4 4 5 5" xfId="5457"/>
    <cellStyle name="40% - Accent4 4 5 5 2" xfId="12494"/>
    <cellStyle name="40% - Accent4 4 5 5 3" xfId="19531"/>
    <cellStyle name="40% - Accent4 4 5 6" xfId="6630"/>
    <cellStyle name="40% - Accent4 4 5 6 2" xfId="13667"/>
    <cellStyle name="40% - Accent4 4 5 6 3" xfId="20704"/>
    <cellStyle name="40% - Accent4 4 5 7" xfId="7803"/>
    <cellStyle name="40% - Accent4 4 5 8" xfId="14840"/>
    <cellStyle name="40% - Accent4 4 6" xfId="248"/>
    <cellStyle name="40% - Accent4 4 6 2" xfId="8402"/>
    <cellStyle name="40% - Accent4 4 6 3" xfId="15439"/>
    <cellStyle name="40% - Accent4 4 7" xfId="2536"/>
    <cellStyle name="40% - Accent4 4 7 2" xfId="9574"/>
    <cellStyle name="40% - Accent4 4 7 3" xfId="16611"/>
    <cellStyle name="40% - Accent4 4 8" xfId="3710"/>
    <cellStyle name="40% - Accent4 4 8 2" xfId="10747"/>
    <cellStyle name="40% - Accent4 4 8 3" xfId="17784"/>
    <cellStyle name="40% - Accent4 4 9" xfId="4883"/>
    <cellStyle name="40% - Accent4 4 9 2" xfId="11920"/>
    <cellStyle name="40% - Accent4 4 9 3" xfId="18957"/>
    <cellStyle name="40% - Accent4 5" xfId="139"/>
    <cellStyle name="40% - Accent4 5 10" xfId="6057"/>
    <cellStyle name="40% - Accent4 5 10 2" xfId="13094"/>
    <cellStyle name="40% - Accent4 5 10 3" xfId="20131"/>
    <cellStyle name="40% - Accent4 5 11" xfId="7230"/>
    <cellStyle name="40% - Accent4 5 12" xfId="14267"/>
    <cellStyle name="40% - Accent4 5 2" xfId="343"/>
    <cellStyle name="40% - Accent4 5 2 10" xfId="7324"/>
    <cellStyle name="40% - Accent4 5 2 11" xfId="14361"/>
    <cellStyle name="40% - Accent4 5 2 2" xfId="496"/>
    <cellStyle name="40% - Accent4 5 2 2 2" xfId="1072"/>
    <cellStyle name="40% - Accent4 5 2 2 2 2" xfId="2187"/>
    <cellStyle name="40% - Accent4 5 2 2 2 2 2" xfId="9225"/>
    <cellStyle name="40% - Accent4 5 2 2 2 2 3" xfId="16262"/>
    <cellStyle name="40% - Accent4 5 2 2 2 3" xfId="3360"/>
    <cellStyle name="40% - Accent4 5 2 2 2 3 2" xfId="10398"/>
    <cellStyle name="40% - Accent4 5 2 2 2 3 3" xfId="17435"/>
    <cellStyle name="40% - Accent4 5 2 2 2 4" xfId="4534"/>
    <cellStyle name="40% - Accent4 5 2 2 2 4 2" xfId="11571"/>
    <cellStyle name="40% - Accent4 5 2 2 2 4 3" xfId="18608"/>
    <cellStyle name="40% - Accent4 5 2 2 2 5" xfId="5707"/>
    <cellStyle name="40% - Accent4 5 2 2 2 5 2" xfId="12744"/>
    <cellStyle name="40% - Accent4 5 2 2 2 5 3" xfId="19781"/>
    <cellStyle name="40% - Accent4 5 2 2 2 6" xfId="6880"/>
    <cellStyle name="40% - Accent4 5 2 2 2 6 2" xfId="13917"/>
    <cellStyle name="40% - Accent4 5 2 2 2 6 3" xfId="20954"/>
    <cellStyle name="40% - Accent4 5 2 2 2 7" xfId="8053"/>
    <cellStyle name="40% - Accent4 5 2 2 2 8" xfId="15090"/>
    <cellStyle name="40% - Accent4 5 2 2 3" xfId="1611"/>
    <cellStyle name="40% - Accent4 5 2 2 3 2" xfId="8649"/>
    <cellStyle name="40% - Accent4 5 2 2 3 3" xfId="15686"/>
    <cellStyle name="40% - Accent4 5 2 2 4" xfId="2784"/>
    <cellStyle name="40% - Accent4 5 2 2 4 2" xfId="9822"/>
    <cellStyle name="40% - Accent4 5 2 2 4 3" xfId="16859"/>
    <cellStyle name="40% - Accent4 5 2 2 5" xfId="3958"/>
    <cellStyle name="40% - Accent4 5 2 2 5 2" xfId="10995"/>
    <cellStyle name="40% - Accent4 5 2 2 5 3" xfId="18032"/>
    <cellStyle name="40% - Accent4 5 2 2 6" xfId="5131"/>
    <cellStyle name="40% - Accent4 5 2 2 6 2" xfId="12168"/>
    <cellStyle name="40% - Accent4 5 2 2 6 3" xfId="19205"/>
    <cellStyle name="40% - Accent4 5 2 2 7" xfId="6304"/>
    <cellStyle name="40% - Accent4 5 2 2 7 2" xfId="13341"/>
    <cellStyle name="40% - Accent4 5 2 2 7 3" xfId="20378"/>
    <cellStyle name="40% - Accent4 5 2 2 8" xfId="7477"/>
    <cellStyle name="40% - Accent4 5 2 2 9" xfId="14514"/>
    <cellStyle name="40% - Accent4 5 2 3" xfId="688"/>
    <cellStyle name="40% - Accent4 5 2 3 2" xfId="1264"/>
    <cellStyle name="40% - Accent4 5 2 3 2 2" xfId="2379"/>
    <cellStyle name="40% - Accent4 5 2 3 2 2 2" xfId="9417"/>
    <cellStyle name="40% - Accent4 5 2 3 2 2 3" xfId="16454"/>
    <cellStyle name="40% - Accent4 5 2 3 2 3" xfId="3552"/>
    <cellStyle name="40% - Accent4 5 2 3 2 3 2" xfId="10590"/>
    <cellStyle name="40% - Accent4 5 2 3 2 3 3" xfId="17627"/>
    <cellStyle name="40% - Accent4 5 2 3 2 4" xfId="4726"/>
    <cellStyle name="40% - Accent4 5 2 3 2 4 2" xfId="11763"/>
    <cellStyle name="40% - Accent4 5 2 3 2 4 3" xfId="18800"/>
    <cellStyle name="40% - Accent4 5 2 3 2 5" xfId="5899"/>
    <cellStyle name="40% - Accent4 5 2 3 2 5 2" xfId="12936"/>
    <cellStyle name="40% - Accent4 5 2 3 2 5 3" xfId="19973"/>
    <cellStyle name="40% - Accent4 5 2 3 2 6" xfId="7072"/>
    <cellStyle name="40% - Accent4 5 2 3 2 6 2" xfId="14109"/>
    <cellStyle name="40% - Accent4 5 2 3 2 6 3" xfId="21146"/>
    <cellStyle name="40% - Accent4 5 2 3 2 7" xfId="8245"/>
    <cellStyle name="40% - Accent4 5 2 3 2 8" xfId="15282"/>
    <cellStyle name="40% - Accent4 5 2 3 3" xfId="1803"/>
    <cellStyle name="40% - Accent4 5 2 3 3 2" xfId="8841"/>
    <cellStyle name="40% - Accent4 5 2 3 3 3" xfId="15878"/>
    <cellStyle name="40% - Accent4 5 2 3 4" xfId="2976"/>
    <cellStyle name="40% - Accent4 5 2 3 4 2" xfId="10014"/>
    <cellStyle name="40% - Accent4 5 2 3 4 3" xfId="17051"/>
    <cellStyle name="40% - Accent4 5 2 3 5" xfId="4150"/>
    <cellStyle name="40% - Accent4 5 2 3 5 2" xfId="11187"/>
    <cellStyle name="40% - Accent4 5 2 3 5 3" xfId="18224"/>
    <cellStyle name="40% - Accent4 5 2 3 6" xfId="5323"/>
    <cellStyle name="40% - Accent4 5 2 3 6 2" xfId="12360"/>
    <cellStyle name="40% - Accent4 5 2 3 6 3" xfId="19397"/>
    <cellStyle name="40% - Accent4 5 2 3 7" xfId="6496"/>
    <cellStyle name="40% - Accent4 5 2 3 7 2" xfId="13533"/>
    <cellStyle name="40% - Accent4 5 2 3 7 3" xfId="20570"/>
    <cellStyle name="40% - Accent4 5 2 3 8" xfId="7669"/>
    <cellStyle name="40% - Accent4 5 2 3 9" xfId="14706"/>
    <cellStyle name="40% - Accent4 5 2 4" xfId="919"/>
    <cellStyle name="40% - Accent4 5 2 4 2" xfId="2034"/>
    <cellStyle name="40% - Accent4 5 2 4 2 2" xfId="9072"/>
    <cellStyle name="40% - Accent4 5 2 4 2 3" xfId="16109"/>
    <cellStyle name="40% - Accent4 5 2 4 3" xfId="3207"/>
    <cellStyle name="40% - Accent4 5 2 4 3 2" xfId="10245"/>
    <cellStyle name="40% - Accent4 5 2 4 3 3" xfId="17282"/>
    <cellStyle name="40% - Accent4 5 2 4 4" xfId="4381"/>
    <cellStyle name="40% - Accent4 5 2 4 4 2" xfId="11418"/>
    <cellStyle name="40% - Accent4 5 2 4 4 3" xfId="18455"/>
    <cellStyle name="40% - Accent4 5 2 4 5" xfId="5554"/>
    <cellStyle name="40% - Accent4 5 2 4 5 2" xfId="12591"/>
    <cellStyle name="40% - Accent4 5 2 4 5 3" xfId="19628"/>
    <cellStyle name="40% - Accent4 5 2 4 6" xfId="6727"/>
    <cellStyle name="40% - Accent4 5 2 4 6 2" xfId="13764"/>
    <cellStyle name="40% - Accent4 5 2 4 6 3" xfId="20801"/>
    <cellStyle name="40% - Accent4 5 2 4 7" xfId="7900"/>
    <cellStyle name="40% - Accent4 5 2 4 8" xfId="14937"/>
    <cellStyle name="40% - Accent4 5 2 5" xfId="1458"/>
    <cellStyle name="40% - Accent4 5 2 5 2" xfId="8496"/>
    <cellStyle name="40% - Accent4 5 2 5 3" xfId="15533"/>
    <cellStyle name="40% - Accent4 5 2 6" xfId="2631"/>
    <cellStyle name="40% - Accent4 5 2 6 2" xfId="9669"/>
    <cellStyle name="40% - Accent4 5 2 6 3" xfId="16706"/>
    <cellStyle name="40% - Accent4 5 2 7" xfId="3805"/>
    <cellStyle name="40% - Accent4 5 2 7 2" xfId="10842"/>
    <cellStyle name="40% - Accent4 5 2 7 3" xfId="17879"/>
    <cellStyle name="40% - Accent4 5 2 8" xfId="4978"/>
    <cellStyle name="40% - Accent4 5 2 8 2" xfId="12015"/>
    <cellStyle name="40% - Accent4 5 2 8 3" xfId="19052"/>
    <cellStyle name="40% - Accent4 5 2 9" xfId="6151"/>
    <cellStyle name="40% - Accent4 5 2 9 2" xfId="13188"/>
    <cellStyle name="40% - Accent4 5 2 9 3" xfId="20225"/>
    <cellStyle name="40% - Accent4 5 3" xfId="495"/>
    <cellStyle name="40% - Accent4 5 3 2" xfId="1071"/>
    <cellStyle name="40% - Accent4 5 3 2 2" xfId="2186"/>
    <cellStyle name="40% - Accent4 5 3 2 2 2" xfId="9224"/>
    <cellStyle name="40% - Accent4 5 3 2 2 3" xfId="16261"/>
    <cellStyle name="40% - Accent4 5 3 2 3" xfId="3359"/>
    <cellStyle name="40% - Accent4 5 3 2 3 2" xfId="10397"/>
    <cellStyle name="40% - Accent4 5 3 2 3 3" xfId="17434"/>
    <cellStyle name="40% - Accent4 5 3 2 4" xfId="4533"/>
    <cellStyle name="40% - Accent4 5 3 2 4 2" xfId="11570"/>
    <cellStyle name="40% - Accent4 5 3 2 4 3" xfId="18607"/>
    <cellStyle name="40% - Accent4 5 3 2 5" xfId="5706"/>
    <cellStyle name="40% - Accent4 5 3 2 5 2" xfId="12743"/>
    <cellStyle name="40% - Accent4 5 3 2 5 3" xfId="19780"/>
    <cellStyle name="40% - Accent4 5 3 2 6" xfId="6879"/>
    <cellStyle name="40% - Accent4 5 3 2 6 2" xfId="13916"/>
    <cellStyle name="40% - Accent4 5 3 2 6 3" xfId="20953"/>
    <cellStyle name="40% - Accent4 5 3 2 7" xfId="8052"/>
    <cellStyle name="40% - Accent4 5 3 2 8" xfId="15089"/>
    <cellStyle name="40% - Accent4 5 3 3" xfId="1610"/>
    <cellStyle name="40% - Accent4 5 3 3 2" xfId="8648"/>
    <cellStyle name="40% - Accent4 5 3 3 3" xfId="15685"/>
    <cellStyle name="40% - Accent4 5 3 4" xfId="2783"/>
    <cellStyle name="40% - Accent4 5 3 4 2" xfId="9821"/>
    <cellStyle name="40% - Accent4 5 3 4 3" xfId="16858"/>
    <cellStyle name="40% - Accent4 5 3 5" xfId="3957"/>
    <cellStyle name="40% - Accent4 5 3 5 2" xfId="10994"/>
    <cellStyle name="40% - Accent4 5 3 5 3" xfId="18031"/>
    <cellStyle name="40% - Accent4 5 3 6" xfId="5130"/>
    <cellStyle name="40% - Accent4 5 3 6 2" xfId="12167"/>
    <cellStyle name="40% - Accent4 5 3 6 3" xfId="19204"/>
    <cellStyle name="40% - Accent4 5 3 7" xfId="6303"/>
    <cellStyle name="40% - Accent4 5 3 7 2" xfId="13340"/>
    <cellStyle name="40% - Accent4 5 3 7 3" xfId="20377"/>
    <cellStyle name="40% - Accent4 5 3 8" xfId="7476"/>
    <cellStyle name="40% - Accent4 5 3 9" xfId="14513"/>
    <cellStyle name="40% - Accent4 5 4" xfId="687"/>
    <cellStyle name="40% - Accent4 5 4 2" xfId="1263"/>
    <cellStyle name="40% - Accent4 5 4 2 2" xfId="2378"/>
    <cellStyle name="40% - Accent4 5 4 2 2 2" xfId="9416"/>
    <cellStyle name="40% - Accent4 5 4 2 2 3" xfId="16453"/>
    <cellStyle name="40% - Accent4 5 4 2 3" xfId="3551"/>
    <cellStyle name="40% - Accent4 5 4 2 3 2" xfId="10589"/>
    <cellStyle name="40% - Accent4 5 4 2 3 3" xfId="17626"/>
    <cellStyle name="40% - Accent4 5 4 2 4" xfId="4725"/>
    <cellStyle name="40% - Accent4 5 4 2 4 2" xfId="11762"/>
    <cellStyle name="40% - Accent4 5 4 2 4 3" xfId="18799"/>
    <cellStyle name="40% - Accent4 5 4 2 5" xfId="5898"/>
    <cellStyle name="40% - Accent4 5 4 2 5 2" xfId="12935"/>
    <cellStyle name="40% - Accent4 5 4 2 5 3" xfId="19972"/>
    <cellStyle name="40% - Accent4 5 4 2 6" xfId="7071"/>
    <cellStyle name="40% - Accent4 5 4 2 6 2" xfId="14108"/>
    <cellStyle name="40% - Accent4 5 4 2 6 3" xfId="21145"/>
    <cellStyle name="40% - Accent4 5 4 2 7" xfId="8244"/>
    <cellStyle name="40% - Accent4 5 4 2 8" xfId="15281"/>
    <cellStyle name="40% - Accent4 5 4 3" xfId="1802"/>
    <cellStyle name="40% - Accent4 5 4 3 2" xfId="8840"/>
    <cellStyle name="40% - Accent4 5 4 3 3" xfId="15877"/>
    <cellStyle name="40% - Accent4 5 4 4" xfId="2975"/>
    <cellStyle name="40% - Accent4 5 4 4 2" xfId="10013"/>
    <cellStyle name="40% - Accent4 5 4 4 3" xfId="17050"/>
    <cellStyle name="40% - Accent4 5 4 5" xfId="4149"/>
    <cellStyle name="40% - Accent4 5 4 5 2" xfId="11186"/>
    <cellStyle name="40% - Accent4 5 4 5 3" xfId="18223"/>
    <cellStyle name="40% - Accent4 5 4 6" xfId="5322"/>
    <cellStyle name="40% - Accent4 5 4 6 2" xfId="12359"/>
    <cellStyle name="40% - Accent4 5 4 6 3" xfId="19396"/>
    <cellStyle name="40% - Accent4 5 4 7" xfId="6495"/>
    <cellStyle name="40% - Accent4 5 4 7 2" xfId="13532"/>
    <cellStyle name="40% - Accent4 5 4 7 3" xfId="20569"/>
    <cellStyle name="40% - Accent4 5 4 8" xfId="7668"/>
    <cellStyle name="40% - Accent4 5 4 9" xfId="14705"/>
    <cellStyle name="40% - Accent4 5 5" xfId="823"/>
    <cellStyle name="40% - Accent4 5 5 2" xfId="1938"/>
    <cellStyle name="40% - Accent4 5 5 2 2" xfId="8976"/>
    <cellStyle name="40% - Accent4 5 5 2 3" xfId="16013"/>
    <cellStyle name="40% - Accent4 5 5 3" xfId="3111"/>
    <cellStyle name="40% - Accent4 5 5 3 2" xfId="10149"/>
    <cellStyle name="40% - Accent4 5 5 3 3" xfId="17186"/>
    <cellStyle name="40% - Accent4 5 5 4" xfId="4285"/>
    <cellStyle name="40% - Accent4 5 5 4 2" xfId="11322"/>
    <cellStyle name="40% - Accent4 5 5 4 3" xfId="18359"/>
    <cellStyle name="40% - Accent4 5 5 5" xfId="5458"/>
    <cellStyle name="40% - Accent4 5 5 5 2" xfId="12495"/>
    <cellStyle name="40% - Accent4 5 5 5 3" xfId="19532"/>
    <cellStyle name="40% - Accent4 5 5 6" xfId="6631"/>
    <cellStyle name="40% - Accent4 5 5 6 2" xfId="13668"/>
    <cellStyle name="40% - Accent4 5 5 6 3" xfId="20705"/>
    <cellStyle name="40% - Accent4 5 5 7" xfId="7804"/>
    <cellStyle name="40% - Accent4 5 5 8" xfId="14841"/>
    <cellStyle name="40% - Accent4 5 6" xfId="249"/>
    <cellStyle name="40% - Accent4 5 6 2" xfId="8403"/>
    <cellStyle name="40% - Accent4 5 6 3" xfId="15440"/>
    <cellStyle name="40% - Accent4 5 7" xfId="2537"/>
    <cellStyle name="40% - Accent4 5 7 2" xfId="9575"/>
    <cellStyle name="40% - Accent4 5 7 3" xfId="16612"/>
    <cellStyle name="40% - Accent4 5 8" xfId="3711"/>
    <cellStyle name="40% - Accent4 5 8 2" xfId="10748"/>
    <cellStyle name="40% - Accent4 5 8 3" xfId="17785"/>
    <cellStyle name="40% - Accent4 5 9" xfId="4884"/>
    <cellStyle name="40% - Accent4 5 9 2" xfId="11921"/>
    <cellStyle name="40% - Accent4 5 9 3" xfId="18958"/>
    <cellStyle name="40% - Accent4 6" xfId="155"/>
    <cellStyle name="40% - Accent4 6 10" xfId="6058"/>
    <cellStyle name="40% - Accent4 6 10 2" xfId="13095"/>
    <cellStyle name="40% - Accent4 6 10 3" xfId="20132"/>
    <cellStyle name="40% - Accent4 6 11" xfId="7231"/>
    <cellStyle name="40% - Accent4 6 12" xfId="14268"/>
    <cellStyle name="40% - Accent4 6 2" xfId="344"/>
    <cellStyle name="40% - Accent4 6 2 10" xfId="7325"/>
    <cellStyle name="40% - Accent4 6 2 11" xfId="14362"/>
    <cellStyle name="40% - Accent4 6 2 2" xfId="498"/>
    <cellStyle name="40% - Accent4 6 2 2 2" xfId="1074"/>
    <cellStyle name="40% - Accent4 6 2 2 2 2" xfId="2189"/>
    <cellStyle name="40% - Accent4 6 2 2 2 2 2" xfId="9227"/>
    <cellStyle name="40% - Accent4 6 2 2 2 2 3" xfId="16264"/>
    <cellStyle name="40% - Accent4 6 2 2 2 3" xfId="3362"/>
    <cellStyle name="40% - Accent4 6 2 2 2 3 2" xfId="10400"/>
    <cellStyle name="40% - Accent4 6 2 2 2 3 3" xfId="17437"/>
    <cellStyle name="40% - Accent4 6 2 2 2 4" xfId="4536"/>
    <cellStyle name="40% - Accent4 6 2 2 2 4 2" xfId="11573"/>
    <cellStyle name="40% - Accent4 6 2 2 2 4 3" xfId="18610"/>
    <cellStyle name="40% - Accent4 6 2 2 2 5" xfId="5709"/>
    <cellStyle name="40% - Accent4 6 2 2 2 5 2" xfId="12746"/>
    <cellStyle name="40% - Accent4 6 2 2 2 5 3" xfId="19783"/>
    <cellStyle name="40% - Accent4 6 2 2 2 6" xfId="6882"/>
    <cellStyle name="40% - Accent4 6 2 2 2 6 2" xfId="13919"/>
    <cellStyle name="40% - Accent4 6 2 2 2 6 3" xfId="20956"/>
    <cellStyle name="40% - Accent4 6 2 2 2 7" xfId="8055"/>
    <cellStyle name="40% - Accent4 6 2 2 2 8" xfId="15092"/>
    <cellStyle name="40% - Accent4 6 2 2 3" xfId="1613"/>
    <cellStyle name="40% - Accent4 6 2 2 3 2" xfId="8651"/>
    <cellStyle name="40% - Accent4 6 2 2 3 3" xfId="15688"/>
    <cellStyle name="40% - Accent4 6 2 2 4" xfId="2786"/>
    <cellStyle name="40% - Accent4 6 2 2 4 2" xfId="9824"/>
    <cellStyle name="40% - Accent4 6 2 2 4 3" xfId="16861"/>
    <cellStyle name="40% - Accent4 6 2 2 5" xfId="3960"/>
    <cellStyle name="40% - Accent4 6 2 2 5 2" xfId="10997"/>
    <cellStyle name="40% - Accent4 6 2 2 5 3" xfId="18034"/>
    <cellStyle name="40% - Accent4 6 2 2 6" xfId="5133"/>
    <cellStyle name="40% - Accent4 6 2 2 6 2" xfId="12170"/>
    <cellStyle name="40% - Accent4 6 2 2 6 3" xfId="19207"/>
    <cellStyle name="40% - Accent4 6 2 2 7" xfId="6306"/>
    <cellStyle name="40% - Accent4 6 2 2 7 2" xfId="13343"/>
    <cellStyle name="40% - Accent4 6 2 2 7 3" xfId="20380"/>
    <cellStyle name="40% - Accent4 6 2 2 8" xfId="7479"/>
    <cellStyle name="40% - Accent4 6 2 2 9" xfId="14516"/>
    <cellStyle name="40% - Accent4 6 2 3" xfId="690"/>
    <cellStyle name="40% - Accent4 6 2 3 2" xfId="1266"/>
    <cellStyle name="40% - Accent4 6 2 3 2 2" xfId="2381"/>
    <cellStyle name="40% - Accent4 6 2 3 2 2 2" xfId="9419"/>
    <cellStyle name="40% - Accent4 6 2 3 2 2 3" xfId="16456"/>
    <cellStyle name="40% - Accent4 6 2 3 2 3" xfId="3554"/>
    <cellStyle name="40% - Accent4 6 2 3 2 3 2" xfId="10592"/>
    <cellStyle name="40% - Accent4 6 2 3 2 3 3" xfId="17629"/>
    <cellStyle name="40% - Accent4 6 2 3 2 4" xfId="4728"/>
    <cellStyle name="40% - Accent4 6 2 3 2 4 2" xfId="11765"/>
    <cellStyle name="40% - Accent4 6 2 3 2 4 3" xfId="18802"/>
    <cellStyle name="40% - Accent4 6 2 3 2 5" xfId="5901"/>
    <cellStyle name="40% - Accent4 6 2 3 2 5 2" xfId="12938"/>
    <cellStyle name="40% - Accent4 6 2 3 2 5 3" xfId="19975"/>
    <cellStyle name="40% - Accent4 6 2 3 2 6" xfId="7074"/>
    <cellStyle name="40% - Accent4 6 2 3 2 6 2" xfId="14111"/>
    <cellStyle name="40% - Accent4 6 2 3 2 6 3" xfId="21148"/>
    <cellStyle name="40% - Accent4 6 2 3 2 7" xfId="8247"/>
    <cellStyle name="40% - Accent4 6 2 3 2 8" xfId="15284"/>
    <cellStyle name="40% - Accent4 6 2 3 3" xfId="1805"/>
    <cellStyle name="40% - Accent4 6 2 3 3 2" xfId="8843"/>
    <cellStyle name="40% - Accent4 6 2 3 3 3" xfId="15880"/>
    <cellStyle name="40% - Accent4 6 2 3 4" xfId="2978"/>
    <cellStyle name="40% - Accent4 6 2 3 4 2" xfId="10016"/>
    <cellStyle name="40% - Accent4 6 2 3 4 3" xfId="17053"/>
    <cellStyle name="40% - Accent4 6 2 3 5" xfId="4152"/>
    <cellStyle name="40% - Accent4 6 2 3 5 2" xfId="11189"/>
    <cellStyle name="40% - Accent4 6 2 3 5 3" xfId="18226"/>
    <cellStyle name="40% - Accent4 6 2 3 6" xfId="5325"/>
    <cellStyle name="40% - Accent4 6 2 3 6 2" xfId="12362"/>
    <cellStyle name="40% - Accent4 6 2 3 6 3" xfId="19399"/>
    <cellStyle name="40% - Accent4 6 2 3 7" xfId="6498"/>
    <cellStyle name="40% - Accent4 6 2 3 7 2" xfId="13535"/>
    <cellStyle name="40% - Accent4 6 2 3 7 3" xfId="20572"/>
    <cellStyle name="40% - Accent4 6 2 3 8" xfId="7671"/>
    <cellStyle name="40% - Accent4 6 2 3 9" xfId="14708"/>
    <cellStyle name="40% - Accent4 6 2 4" xfId="920"/>
    <cellStyle name="40% - Accent4 6 2 4 2" xfId="2035"/>
    <cellStyle name="40% - Accent4 6 2 4 2 2" xfId="9073"/>
    <cellStyle name="40% - Accent4 6 2 4 2 3" xfId="16110"/>
    <cellStyle name="40% - Accent4 6 2 4 3" xfId="3208"/>
    <cellStyle name="40% - Accent4 6 2 4 3 2" xfId="10246"/>
    <cellStyle name="40% - Accent4 6 2 4 3 3" xfId="17283"/>
    <cellStyle name="40% - Accent4 6 2 4 4" xfId="4382"/>
    <cellStyle name="40% - Accent4 6 2 4 4 2" xfId="11419"/>
    <cellStyle name="40% - Accent4 6 2 4 4 3" xfId="18456"/>
    <cellStyle name="40% - Accent4 6 2 4 5" xfId="5555"/>
    <cellStyle name="40% - Accent4 6 2 4 5 2" xfId="12592"/>
    <cellStyle name="40% - Accent4 6 2 4 5 3" xfId="19629"/>
    <cellStyle name="40% - Accent4 6 2 4 6" xfId="6728"/>
    <cellStyle name="40% - Accent4 6 2 4 6 2" xfId="13765"/>
    <cellStyle name="40% - Accent4 6 2 4 6 3" xfId="20802"/>
    <cellStyle name="40% - Accent4 6 2 4 7" xfId="7901"/>
    <cellStyle name="40% - Accent4 6 2 4 8" xfId="14938"/>
    <cellStyle name="40% - Accent4 6 2 5" xfId="1459"/>
    <cellStyle name="40% - Accent4 6 2 5 2" xfId="8497"/>
    <cellStyle name="40% - Accent4 6 2 5 3" xfId="15534"/>
    <cellStyle name="40% - Accent4 6 2 6" xfId="2632"/>
    <cellStyle name="40% - Accent4 6 2 6 2" xfId="9670"/>
    <cellStyle name="40% - Accent4 6 2 6 3" xfId="16707"/>
    <cellStyle name="40% - Accent4 6 2 7" xfId="3806"/>
    <cellStyle name="40% - Accent4 6 2 7 2" xfId="10843"/>
    <cellStyle name="40% - Accent4 6 2 7 3" xfId="17880"/>
    <cellStyle name="40% - Accent4 6 2 8" xfId="4979"/>
    <cellStyle name="40% - Accent4 6 2 8 2" xfId="12016"/>
    <cellStyle name="40% - Accent4 6 2 8 3" xfId="19053"/>
    <cellStyle name="40% - Accent4 6 2 9" xfId="6152"/>
    <cellStyle name="40% - Accent4 6 2 9 2" xfId="13189"/>
    <cellStyle name="40% - Accent4 6 2 9 3" xfId="20226"/>
    <cellStyle name="40% - Accent4 6 3" xfId="497"/>
    <cellStyle name="40% - Accent4 6 3 2" xfId="1073"/>
    <cellStyle name="40% - Accent4 6 3 2 2" xfId="2188"/>
    <cellStyle name="40% - Accent4 6 3 2 2 2" xfId="9226"/>
    <cellStyle name="40% - Accent4 6 3 2 2 3" xfId="16263"/>
    <cellStyle name="40% - Accent4 6 3 2 3" xfId="3361"/>
    <cellStyle name="40% - Accent4 6 3 2 3 2" xfId="10399"/>
    <cellStyle name="40% - Accent4 6 3 2 3 3" xfId="17436"/>
    <cellStyle name="40% - Accent4 6 3 2 4" xfId="4535"/>
    <cellStyle name="40% - Accent4 6 3 2 4 2" xfId="11572"/>
    <cellStyle name="40% - Accent4 6 3 2 4 3" xfId="18609"/>
    <cellStyle name="40% - Accent4 6 3 2 5" xfId="5708"/>
    <cellStyle name="40% - Accent4 6 3 2 5 2" xfId="12745"/>
    <cellStyle name="40% - Accent4 6 3 2 5 3" xfId="19782"/>
    <cellStyle name="40% - Accent4 6 3 2 6" xfId="6881"/>
    <cellStyle name="40% - Accent4 6 3 2 6 2" xfId="13918"/>
    <cellStyle name="40% - Accent4 6 3 2 6 3" xfId="20955"/>
    <cellStyle name="40% - Accent4 6 3 2 7" xfId="8054"/>
    <cellStyle name="40% - Accent4 6 3 2 8" xfId="15091"/>
    <cellStyle name="40% - Accent4 6 3 3" xfId="1612"/>
    <cellStyle name="40% - Accent4 6 3 3 2" xfId="8650"/>
    <cellStyle name="40% - Accent4 6 3 3 3" xfId="15687"/>
    <cellStyle name="40% - Accent4 6 3 4" xfId="2785"/>
    <cellStyle name="40% - Accent4 6 3 4 2" xfId="9823"/>
    <cellStyle name="40% - Accent4 6 3 4 3" xfId="16860"/>
    <cellStyle name="40% - Accent4 6 3 5" xfId="3959"/>
    <cellStyle name="40% - Accent4 6 3 5 2" xfId="10996"/>
    <cellStyle name="40% - Accent4 6 3 5 3" xfId="18033"/>
    <cellStyle name="40% - Accent4 6 3 6" xfId="5132"/>
    <cellStyle name="40% - Accent4 6 3 6 2" xfId="12169"/>
    <cellStyle name="40% - Accent4 6 3 6 3" xfId="19206"/>
    <cellStyle name="40% - Accent4 6 3 7" xfId="6305"/>
    <cellStyle name="40% - Accent4 6 3 7 2" xfId="13342"/>
    <cellStyle name="40% - Accent4 6 3 7 3" xfId="20379"/>
    <cellStyle name="40% - Accent4 6 3 8" xfId="7478"/>
    <cellStyle name="40% - Accent4 6 3 9" xfId="14515"/>
    <cellStyle name="40% - Accent4 6 4" xfId="689"/>
    <cellStyle name="40% - Accent4 6 4 2" xfId="1265"/>
    <cellStyle name="40% - Accent4 6 4 2 2" xfId="2380"/>
    <cellStyle name="40% - Accent4 6 4 2 2 2" xfId="9418"/>
    <cellStyle name="40% - Accent4 6 4 2 2 3" xfId="16455"/>
    <cellStyle name="40% - Accent4 6 4 2 3" xfId="3553"/>
    <cellStyle name="40% - Accent4 6 4 2 3 2" xfId="10591"/>
    <cellStyle name="40% - Accent4 6 4 2 3 3" xfId="17628"/>
    <cellStyle name="40% - Accent4 6 4 2 4" xfId="4727"/>
    <cellStyle name="40% - Accent4 6 4 2 4 2" xfId="11764"/>
    <cellStyle name="40% - Accent4 6 4 2 4 3" xfId="18801"/>
    <cellStyle name="40% - Accent4 6 4 2 5" xfId="5900"/>
    <cellStyle name="40% - Accent4 6 4 2 5 2" xfId="12937"/>
    <cellStyle name="40% - Accent4 6 4 2 5 3" xfId="19974"/>
    <cellStyle name="40% - Accent4 6 4 2 6" xfId="7073"/>
    <cellStyle name="40% - Accent4 6 4 2 6 2" xfId="14110"/>
    <cellStyle name="40% - Accent4 6 4 2 6 3" xfId="21147"/>
    <cellStyle name="40% - Accent4 6 4 2 7" xfId="8246"/>
    <cellStyle name="40% - Accent4 6 4 2 8" xfId="15283"/>
    <cellStyle name="40% - Accent4 6 4 3" xfId="1804"/>
    <cellStyle name="40% - Accent4 6 4 3 2" xfId="8842"/>
    <cellStyle name="40% - Accent4 6 4 3 3" xfId="15879"/>
    <cellStyle name="40% - Accent4 6 4 4" xfId="2977"/>
    <cellStyle name="40% - Accent4 6 4 4 2" xfId="10015"/>
    <cellStyle name="40% - Accent4 6 4 4 3" xfId="17052"/>
    <cellStyle name="40% - Accent4 6 4 5" xfId="4151"/>
    <cellStyle name="40% - Accent4 6 4 5 2" xfId="11188"/>
    <cellStyle name="40% - Accent4 6 4 5 3" xfId="18225"/>
    <cellStyle name="40% - Accent4 6 4 6" xfId="5324"/>
    <cellStyle name="40% - Accent4 6 4 6 2" xfId="12361"/>
    <cellStyle name="40% - Accent4 6 4 6 3" xfId="19398"/>
    <cellStyle name="40% - Accent4 6 4 7" xfId="6497"/>
    <cellStyle name="40% - Accent4 6 4 7 2" xfId="13534"/>
    <cellStyle name="40% - Accent4 6 4 7 3" xfId="20571"/>
    <cellStyle name="40% - Accent4 6 4 8" xfId="7670"/>
    <cellStyle name="40% - Accent4 6 4 9" xfId="14707"/>
    <cellStyle name="40% - Accent4 6 5" xfId="824"/>
    <cellStyle name="40% - Accent4 6 5 2" xfId="1939"/>
    <cellStyle name="40% - Accent4 6 5 2 2" xfId="8977"/>
    <cellStyle name="40% - Accent4 6 5 2 3" xfId="16014"/>
    <cellStyle name="40% - Accent4 6 5 3" xfId="3112"/>
    <cellStyle name="40% - Accent4 6 5 3 2" xfId="10150"/>
    <cellStyle name="40% - Accent4 6 5 3 3" xfId="17187"/>
    <cellStyle name="40% - Accent4 6 5 4" xfId="4286"/>
    <cellStyle name="40% - Accent4 6 5 4 2" xfId="11323"/>
    <cellStyle name="40% - Accent4 6 5 4 3" xfId="18360"/>
    <cellStyle name="40% - Accent4 6 5 5" xfId="5459"/>
    <cellStyle name="40% - Accent4 6 5 5 2" xfId="12496"/>
    <cellStyle name="40% - Accent4 6 5 5 3" xfId="19533"/>
    <cellStyle name="40% - Accent4 6 5 6" xfId="6632"/>
    <cellStyle name="40% - Accent4 6 5 6 2" xfId="13669"/>
    <cellStyle name="40% - Accent4 6 5 6 3" xfId="20706"/>
    <cellStyle name="40% - Accent4 6 5 7" xfId="7805"/>
    <cellStyle name="40% - Accent4 6 5 8" xfId="14842"/>
    <cellStyle name="40% - Accent4 6 6" xfId="250"/>
    <cellStyle name="40% - Accent4 6 6 2" xfId="8404"/>
    <cellStyle name="40% - Accent4 6 6 3" xfId="15441"/>
    <cellStyle name="40% - Accent4 6 7" xfId="2538"/>
    <cellStyle name="40% - Accent4 6 7 2" xfId="9576"/>
    <cellStyle name="40% - Accent4 6 7 3" xfId="16613"/>
    <cellStyle name="40% - Accent4 6 8" xfId="3712"/>
    <cellStyle name="40% - Accent4 6 8 2" xfId="10749"/>
    <cellStyle name="40% - Accent4 6 8 3" xfId="17786"/>
    <cellStyle name="40% - Accent4 6 9" xfId="4885"/>
    <cellStyle name="40% - Accent4 6 9 2" xfId="11922"/>
    <cellStyle name="40% - Accent4 6 9 3" xfId="18959"/>
    <cellStyle name="40% - Accent4 7" xfId="171"/>
    <cellStyle name="40% - Accent4 7 10" xfId="6059"/>
    <cellStyle name="40% - Accent4 7 10 2" xfId="13096"/>
    <cellStyle name="40% - Accent4 7 10 3" xfId="20133"/>
    <cellStyle name="40% - Accent4 7 11" xfId="7232"/>
    <cellStyle name="40% - Accent4 7 12" xfId="14269"/>
    <cellStyle name="40% - Accent4 7 2" xfId="345"/>
    <cellStyle name="40% - Accent4 7 2 10" xfId="7326"/>
    <cellStyle name="40% - Accent4 7 2 11" xfId="14363"/>
    <cellStyle name="40% - Accent4 7 2 2" xfId="500"/>
    <cellStyle name="40% - Accent4 7 2 2 2" xfId="1076"/>
    <cellStyle name="40% - Accent4 7 2 2 2 2" xfId="2191"/>
    <cellStyle name="40% - Accent4 7 2 2 2 2 2" xfId="9229"/>
    <cellStyle name="40% - Accent4 7 2 2 2 2 3" xfId="16266"/>
    <cellStyle name="40% - Accent4 7 2 2 2 3" xfId="3364"/>
    <cellStyle name="40% - Accent4 7 2 2 2 3 2" xfId="10402"/>
    <cellStyle name="40% - Accent4 7 2 2 2 3 3" xfId="17439"/>
    <cellStyle name="40% - Accent4 7 2 2 2 4" xfId="4538"/>
    <cellStyle name="40% - Accent4 7 2 2 2 4 2" xfId="11575"/>
    <cellStyle name="40% - Accent4 7 2 2 2 4 3" xfId="18612"/>
    <cellStyle name="40% - Accent4 7 2 2 2 5" xfId="5711"/>
    <cellStyle name="40% - Accent4 7 2 2 2 5 2" xfId="12748"/>
    <cellStyle name="40% - Accent4 7 2 2 2 5 3" xfId="19785"/>
    <cellStyle name="40% - Accent4 7 2 2 2 6" xfId="6884"/>
    <cellStyle name="40% - Accent4 7 2 2 2 6 2" xfId="13921"/>
    <cellStyle name="40% - Accent4 7 2 2 2 6 3" xfId="20958"/>
    <cellStyle name="40% - Accent4 7 2 2 2 7" xfId="8057"/>
    <cellStyle name="40% - Accent4 7 2 2 2 8" xfId="15094"/>
    <cellStyle name="40% - Accent4 7 2 2 3" xfId="1615"/>
    <cellStyle name="40% - Accent4 7 2 2 3 2" xfId="8653"/>
    <cellStyle name="40% - Accent4 7 2 2 3 3" xfId="15690"/>
    <cellStyle name="40% - Accent4 7 2 2 4" xfId="2788"/>
    <cellStyle name="40% - Accent4 7 2 2 4 2" xfId="9826"/>
    <cellStyle name="40% - Accent4 7 2 2 4 3" xfId="16863"/>
    <cellStyle name="40% - Accent4 7 2 2 5" xfId="3962"/>
    <cellStyle name="40% - Accent4 7 2 2 5 2" xfId="10999"/>
    <cellStyle name="40% - Accent4 7 2 2 5 3" xfId="18036"/>
    <cellStyle name="40% - Accent4 7 2 2 6" xfId="5135"/>
    <cellStyle name="40% - Accent4 7 2 2 6 2" xfId="12172"/>
    <cellStyle name="40% - Accent4 7 2 2 6 3" xfId="19209"/>
    <cellStyle name="40% - Accent4 7 2 2 7" xfId="6308"/>
    <cellStyle name="40% - Accent4 7 2 2 7 2" xfId="13345"/>
    <cellStyle name="40% - Accent4 7 2 2 7 3" xfId="20382"/>
    <cellStyle name="40% - Accent4 7 2 2 8" xfId="7481"/>
    <cellStyle name="40% - Accent4 7 2 2 9" xfId="14518"/>
    <cellStyle name="40% - Accent4 7 2 3" xfId="692"/>
    <cellStyle name="40% - Accent4 7 2 3 2" xfId="1268"/>
    <cellStyle name="40% - Accent4 7 2 3 2 2" xfId="2383"/>
    <cellStyle name="40% - Accent4 7 2 3 2 2 2" xfId="9421"/>
    <cellStyle name="40% - Accent4 7 2 3 2 2 3" xfId="16458"/>
    <cellStyle name="40% - Accent4 7 2 3 2 3" xfId="3556"/>
    <cellStyle name="40% - Accent4 7 2 3 2 3 2" xfId="10594"/>
    <cellStyle name="40% - Accent4 7 2 3 2 3 3" xfId="17631"/>
    <cellStyle name="40% - Accent4 7 2 3 2 4" xfId="4730"/>
    <cellStyle name="40% - Accent4 7 2 3 2 4 2" xfId="11767"/>
    <cellStyle name="40% - Accent4 7 2 3 2 4 3" xfId="18804"/>
    <cellStyle name="40% - Accent4 7 2 3 2 5" xfId="5903"/>
    <cellStyle name="40% - Accent4 7 2 3 2 5 2" xfId="12940"/>
    <cellStyle name="40% - Accent4 7 2 3 2 5 3" xfId="19977"/>
    <cellStyle name="40% - Accent4 7 2 3 2 6" xfId="7076"/>
    <cellStyle name="40% - Accent4 7 2 3 2 6 2" xfId="14113"/>
    <cellStyle name="40% - Accent4 7 2 3 2 6 3" xfId="21150"/>
    <cellStyle name="40% - Accent4 7 2 3 2 7" xfId="8249"/>
    <cellStyle name="40% - Accent4 7 2 3 2 8" xfId="15286"/>
    <cellStyle name="40% - Accent4 7 2 3 3" xfId="1807"/>
    <cellStyle name="40% - Accent4 7 2 3 3 2" xfId="8845"/>
    <cellStyle name="40% - Accent4 7 2 3 3 3" xfId="15882"/>
    <cellStyle name="40% - Accent4 7 2 3 4" xfId="2980"/>
    <cellStyle name="40% - Accent4 7 2 3 4 2" xfId="10018"/>
    <cellStyle name="40% - Accent4 7 2 3 4 3" xfId="17055"/>
    <cellStyle name="40% - Accent4 7 2 3 5" xfId="4154"/>
    <cellStyle name="40% - Accent4 7 2 3 5 2" xfId="11191"/>
    <cellStyle name="40% - Accent4 7 2 3 5 3" xfId="18228"/>
    <cellStyle name="40% - Accent4 7 2 3 6" xfId="5327"/>
    <cellStyle name="40% - Accent4 7 2 3 6 2" xfId="12364"/>
    <cellStyle name="40% - Accent4 7 2 3 6 3" xfId="19401"/>
    <cellStyle name="40% - Accent4 7 2 3 7" xfId="6500"/>
    <cellStyle name="40% - Accent4 7 2 3 7 2" xfId="13537"/>
    <cellStyle name="40% - Accent4 7 2 3 7 3" xfId="20574"/>
    <cellStyle name="40% - Accent4 7 2 3 8" xfId="7673"/>
    <cellStyle name="40% - Accent4 7 2 3 9" xfId="14710"/>
    <cellStyle name="40% - Accent4 7 2 4" xfId="921"/>
    <cellStyle name="40% - Accent4 7 2 4 2" xfId="2036"/>
    <cellStyle name="40% - Accent4 7 2 4 2 2" xfId="9074"/>
    <cellStyle name="40% - Accent4 7 2 4 2 3" xfId="16111"/>
    <cellStyle name="40% - Accent4 7 2 4 3" xfId="3209"/>
    <cellStyle name="40% - Accent4 7 2 4 3 2" xfId="10247"/>
    <cellStyle name="40% - Accent4 7 2 4 3 3" xfId="17284"/>
    <cellStyle name="40% - Accent4 7 2 4 4" xfId="4383"/>
    <cellStyle name="40% - Accent4 7 2 4 4 2" xfId="11420"/>
    <cellStyle name="40% - Accent4 7 2 4 4 3" xfId="18457"/>
    <cellStyle name="40% - Accent4 7 2 4 5" xfId="5556"/>
    <cellStyle name="40% - Accent4 7 2 4 5 2" xfId="12593"/>
    <cellStyle name="40% - Accent4 7 2 4 5 3" xfId="19630"/>
    <cellStyle name="40% - Accent4 7 2 4 6" xfId="6729"/>
    <cellStyle name="40% - Accent4 7 2 4 6 2" xfId="13766"/>
    <cellStyle name="40% - Accent4 7 2 4 6 3" xfId="20803"/>
    <cellStyle name="40% - Accent4 7 2 4 7" xfId="7902"/>
    <cellStyle name="40% - Accent4 7 2 4 8" xfId="14939"/>
    <cellStyle name="40% - Accent4 7 2 5" xfId="1460"/>
    <cellStyle name="40% - Accent4 7 2 5 2" xfId="8498"/>
    <cellStyle name="40% - Accent4 7 2 5 3" xfId="15535"/>
    <cellStyle name="40% - Accent4 7 2 6" xfId="2633"/>
    <cellStyle name="40% - Accent4 7 2 6 2" xfId="9671"/>
    <cellStyle name="40% - Accent4 7 2 6 3" xfId="16708"/>
    <cellStyle name="40% - Accent4 7 2 7" xfId="3807"/>
    <cellStyle name="40% - Accent4 7 2 7 2" xfId="10844"/>
    <cellStyle name="40% - Accent4 7 2 7 3" xfId="17881"/>
    <cellStyle name="40% - Accent4 7 2 8" xfId="4980"/>
    <cellStyle name="40% - Accent4 7 2 8 2" xfId="12017"/>
    <cellStyle name="40% - Accent4 7 2 8 3" xfId="19054"/>
    <cellStyle name="40% - Accent4 7 2 9" xfId="6153"/>
    <cellStyle name="40% - Accent4 7 2 9 2" xfId="13190"/>
    <cellStyle name="40% - Accent4 7 2 9 3" xfId="20227"/>
    <cellStyle name="40% - Accent4 7 3" xfId="499"/>
    <cellStyle name="40% - Accent4 7 3 2" xfId="1075"/>
    <cellStyle name="40% - Accent4 7 3 2 2" xfId="2190"/>
    <cellStyle name="40% - Accent4 7 3 2 2 2" xfId="9228"/>
    <cellStyle name="40% - Accent4 7 3 2 2 3" xfId="16265"/>
    <cellStyle name="40% - Accent4 7 3 2 3" xfId="3363"/>
    <cellStyle name="40% - Accent4 7 3 2 3 2" xfId="10401"/>
    <cellStyle name="40% - Accent4 7 3 2 3 3" xfId="17438"/>
    <cellStyle name="40% - Accent4 7 3 2 4" xfId="4537"/>
    <cellStyle name="40% - Accent4 7 3 2 4 2" xfId="11574"/>
    <cellStyle name="40% - Accent4 7 3 2 4 3" xfId="18611"/>
    <cellStyle name="40% - Accent4 7 3 2 5" xfId="5710"/>
    <cellStyle name="40% - Accent4 7 3 2 5 2" xfId="12747"/>
    <cellStyle name="40% - Accent4 7 3 2 5 3" xfId="19784"/>
    <cellStyle name="40% - Accent4 7 3 2 6" xfId="6883"/>
    <cellStyle name="40% - Accent4 7 3 2 6 2" xfId="13920"/>
    <cellStyle name="40% - Accent4 7 3 2 6 3" xfId="20957"/>
    <cellStyle name="40% - Accent4 7 3 2 7" xfId="8056"/>
    <cellStyle name="40% - Accent4 7 3 2 8" xfId="15093"/>
    <cellStyle name="40% - Accent4 7 3 3" xfId="1614"/>
    <cellStyle name="40% - Accent4 7 3 3 2" xfId="8652"/>
    <cellStyle name="40% - Accent4 7 3 3 3" xfId="15689"/>
    <cellStyle name="40% - Accent4 7 3 4" xfId="2787"/>
    <cellStyle name="40% - Accent4 7 3 4 2" xfId="9825"/>
    <cellStyle name="40% - Accent4 7 3 4 3" xfId="16862"/>
    <cellStyle name="40% - Accent4 7 3 5" xfId="3961"/>
    <cellStyle name="40% - Accent4 7 3 5 2" xfId="10998"/>
    <cellStyle name="40% - Accent4 7 3 5 3" xfId="18035"/>
    <cellStyle name="40% - Accent4 7 3 6" xfId="5134"/>
    <cellStyle name="40% - Accent4 7 3 6 2" xfId="12171"/>
    <cellStyle name="40% - Accent4 7 3 6 3" xfId="19208"/>
    <cellStyle name="40% - Accent4 7 3 7" xfId="6307"/>
    <cellStyle name="40% - Accent4 7 3 7 2" xfId="13344"/>
    <cellStyle name="40% - Accent4 7 3 7 3" xfId="20381"/>
    <cellStyle name="40% - Accent4 7 3 8" xfId="7480"/>
    <cellStyle name="40% - Accent4 7 3 9" xfId="14517"/>
    <cellStyle name="40% - Accent4 7 4" xfId="691"/>
    <cellStyle name="40% - Accent4 7 4 2" xfId="1267"/>
    <cellStyle name="40% - Accent4 7 4 2 2" xfId="2382"/>
    <cellStyle name="40% - Accent4 7 4 2 2 2" xfId="9420"/>
    <cellStyle name="40% - Accent4 7 4 2 2 3" xfId="16457"/>
    <cellStyle name="40% - Accent4 7 4 2 3" xfId="3555"/>
    <cellStyle name="40% - Accent4 7 4 2 3 2" xfId="10593"/>
    <cellStyle name="40% - Accent4 7 4 2 3 3" xfId="17630"/>
    <cellStyle name="40% - Accent4 7 4 2 4" xfId="4729"/>
    <cellStyle name="40% - Accent4 7 4 2 4 2" xfId="11766"/>
    <cellStyle name="40% - Accent4 7 4 2 4 3" xfId="18803"/>
    <cellStyle name="40% - Accent4 7 4 2 5" xfId="5902"/>
    <cellStyle name="40% - Accent4 7 4 2 5 2" xfId="12939"/>
    <cellStyle name="40% - Accent4 7 4 2 5 3" xfId="19976"/>
    <cellStyle name="40% - Accent4 7 4 2 6" xfId="7075"/>
    <cellStyle name="40% - Accent4 7 4 2 6 2" xfId="14112"/>
    <cellStyle name="40% - Accent4 7 4 2 6 3" xfId="21149"/>
    <cellStyle name="40% - Accent4 7 4 2 7" xfId="8248"/>
    <cellStyle name="40% - Accent4 7 4 2 8" xfId="15285"/>
    <cellStyle name="40% - Accent4 7 4 3" xfId="1806"/>
    <cellStyle name="40% - Accent4 7 4 3 2" xfId="8844"/>
    <cellStyle name="40% - Accent4 7 4 3 3" xfId="15881"/>
    <cellStyle name="40% - Accent4 7 4 4" xfId="2979"/>
    <cellStyle name="40% - Accent4 7 4 4 2" xfId="10017"/>
    <cellStyle name="40% - Accent4 7 4 4 3" xfId="17054"/>
    <cellStyle name="40% - Accent4 7 4 5" xfId="4153"/>
    <cellStyle name="40% - Accent4 7 4 5 2" xfId="11190"/>
    <cellStyle name="40% - Accent4 7 4 5 3" xfId="18227"/>
    <cellStyle name="40% - Accent4 7 4 6" xfId="5326"/>
    <cellStyle name="40% - Accent4 7 4 6 2" xfId="12363"/>
    <cellStyle name="40% - Accent4 7 4 6 3" xfId="19400"/>
    <cellStyle name="40% - Accent4 7 4 7" xfId="6499"/>
    <cellStyle name="40% - Accent4 7 4 7 2" xfId="13536"/>
    <cellStyle name="40% - Accent4 7 4 7 3" xfId="20573"/>
    <cellStyle name="40% - Accent4 7 4 8" xfId="7672"/>
    <cellStyle name="40% - Accent4 7 4 9" xfId="14709"/>
    <cellStyle name="40% - Accent4 7 5" xfId="825"/>
    <cellStyle name="40% - Accent4 7 5 2" xfId="1940"/>
    <cellStyle name="40% - Accent4 7 5 2 2" xfId="8978"/>
    <cellStyle name="40% - Accent4 7 5 2 3" xfId="16015"/>
    <cellStyle name="40% - Accent4 7 5 3" xfId="3113"/>
    <cellStyle name="40% - Accent4 7 5 3 2" xfId="10151"/>
    <cellStyle name="40% - Accent4 7 5 3 3" xfId="17188"/>
    <cellStyle name="40% - Accent4 7 5 4" xfId="4287"/>
    <cellStyle name="40% - Accent4 7 5 4 2" xfId="11324"/>
    <cellStyle name="40% - Accent4 7 5 4 3" xfId="18361"/>
    <cellStyle name="40% - Accent4 7 5 5" xfId="5460"/>
    <cellStyle name="40% - Accent4 7 5 5 2" xfId="12497"/>
    <cellStyle name="40% - Accent4 7 5 5 3" xfId="19534"/>
    <cellStyle name="40% - Accent4 7 5 6" xfId="6633"/>
    <cellStyle name="40% - Accent4 7 5 6 2" xfId="13670"/>
    <cellStyle name="40% - Accent4 7 5 6 3" xfId="20707"/>
    <cellStyle name="40% - Accent4 7 5 7" xfId="7806"/>
    <cellStyle name="40% - Accent4 7 5 8" xfId="14843"/>
    <cellStyle name="40% - Accent4 7 6" xfId="251"/>
    <cellStyle name="40% - Accent4 7 6 2" xfId="8405"/>
    <cellStyle name="40% - Accent4 7 6 3" xfId="15442"/>
    <cellStyle name="40% - Accent4 7 7" xfId="2539"/>
    <cellStyle name="40% - Accent4 7 7 2" xfId="9577"/>
    <cellStyle name="40% - Accent4 7 7 3" xfId="16614"/>
    <cellStyle name="40% - Accent4 7 8" xfId="3713"/>
    <cellStyle name="40% - Accent4 7 8 2" xfId="10750"/>
    <cellStyle name="40% - Accent4 7 8 3" xfId="17787"/>
    <cellStyle name="40% - Accent4 7 9" xfId="4886"/>
    <cellStyle name="40% - Accent4 7 9 2" xfId="11923"/>
    <cellStyle name="40% - Accent4 7 9 3" xfId="18960"/>
    <cellStyle name="40% - Accent4 8" xfId="340"/>
    <cellStyle name="40% - Accent4 8 10" xfId="7321"/>
    <cellStyle name="40% - Accent4 8 11" xfId="14358"/>
    <cellStyle name="40% - Accent4 8 2" xfId="501"/>
    <cellStyle name="40% - Accent4 8 2 2" xfId="1077"/>
    <cellStyle name="40% - Accent4 8 2 2 2" xfId="2192"/>
    <cellStyle name="40% - Accent4 8 2 2 2 2" xfId="9230"/>
    <cellStyle name="40% - Accent4 8 2 2 2 3" xfId="16267"/>
    <cellStyle name="40% - Accent4 8 2 2 3" xfId="3365"/>
    <cellStyle name="40% - Accent4 8 2 2 3 2" xfId="10403"/>
    <cellStyle name="40% - Accent4 8 2 2 3 3" xfId="17440"/>
    <cellStyle name="40% - Accent4 8 2 2 4" xfId="4539"/>
    <cellStyle name="40% - Accent4 8 2 2 4 2" xfId="11576"/>
    <cellStyle name="40% - Accent4 8 2 2 4 3" xfId="18613"/>
    <cellStyle name="40% - Accent4 8 2 2 5" xfId="5712"/>
    <cellStyle name="40% - Accent4 8 2 2 5 2" xfId="12749"/>
    <cellStyle name="40% - Accent4 8 2 2 5 3" xfId="19786"/>
    <cellStyle name="40% - Accent4 8 2 2 6" xfId="6885"/>
    <cellStyle name="40% - Accent4 8 2 2 6 2" xfId="13922"/>
    <cellStyle name="40% - Accent4 8 2 2 6 3" xfId="20959"/>
    <cellStyle name="40% - Accent4 8 2 2 7" xfId="8058"/>
    <cellStyle name="40% - Accent4 8 2 2 8" xfId="15095"/>
    <cellStyle name="40% - Accent4 8 2 3" xfId="1616"/>
    <cellStyle name="40% - Accent4 8 2 3 2" xfId="8654"/>
    <cellStyle name="40% - Accent4 8 2 3 3" xfId="15691"/>
    <cellStyle name="40% - Accent4 8 2 4" xfId="2789"/>
    <cellStyle name="40% - Accent4 8 2 4 2" xfId="9827"/>
    <cellStyle name="40% - Accent4 8 2 4 3" xfId="16864"/>
    <cellStyle name="40% - Accent4 8 2 5" xfId="3963"/>
    <cellStyle name="40% - Accent4 8 2 5 2" xfId="11000"/>
    <cellStyle name="40% - Accent4 8 2 5 3" xfId="18037"/>
    <cellStyle name="40% - Accent4 8 2 6" xfId="5136"/>
    <cellStyle name="40% - Accent4 8 2 6 2" xfId="12173"/>
    <cellStyle name="40% - Accent4 8 2 6 3" xfId="19210"/>
    <cellStyle name="40% - Accent4 8 2 7" xfId="6309"/>
    <cellStyle name="40% - Accent4 8 2 7 2" xfId="13346"/>
    <cellStyle name="40% - Accent4 8 2 7 3" xfId="20383"/>
    <cellStyle name="40% - Accent4 8 2 8" xfId="7482"/>
    <cellStyle name="40% - Accent4 8 2 9" xfId="14519"/>
    <cellStyle name="40% - Accent4 8 3" xfId="693"/>
    <cellStyle name="40% - Accent4 8 3 2" xfId="1269"/>
    <cellStyle name="40% - Accent4 8 3 2 2" xfId="2384"/>
    <cellStyle name="40% - Accent4 8 3 2 2 2" xfId="9422"/>
    <cellStyle name="40% - Accent4 8 3 2 2 3" xfId="16459"/>
    <cellStyle name="40% - Accent4 8 3 2 3" xfId="3557"/>
    <cellStyle name="40% - Accent4 8 3 2 3 2" xfId="10595"/>
    <cellStyle name="40% - Accent4 8 3 2 3 3" xfId="17632"/>
    <cellStyle name="40% - Accent4 8 3 2 4" xfId="4731"/>
    <cellStyle name="40% - Accent4 8 3 2 4 2" xfId="11768"/>
    <cellStyle name="40% - Accent4 8 3 2 4 3" xfId="18805"/>
    <cellStyle name="40% - Accent4 8 3 2 5" xfId="5904"/>
    <cellStyle name="40% - Accent4 8 3 2 5 2" xfId="12941"/>
    <cellStyle name="40% - Accent4 8 3 2 5 3" xfId="19978"/>
    <cellStyle name="40% - Accent4 8 3 2 6" xfId="7077"/>
    <cellStyle name="40% - Accent4 8 3 2 6 2" xfId="14114"/>
    <cellStyle name="40% - Accent4 8 3 2 6 3" xfId="21151"/>
    <cellStyle name="40% - Accent4 8 3 2 7" xfId="8250"/>
    <cellStyle name="40% - Accent4 8 3 2 8" xfId="15287"/>
    <cellStyle name="40% - Accent4 8 3 3" xfId="1808"/>
    <cellStyle name="40% - Accent4 8 3 3 2" xfId="8846"/>
    <cellStyle name="40% - Accent4 8 3 3 3" xfId="15883"/>
    <cellStyle name="40% - Accent4 8 3 4" xfId="2981"/>
    <cellStyle name="40% - Accent4 8 3 4 2" xfId="10019"/>
    <cellStyle name="40% - Accent4 8 3 4 3" xfId="17056"/>
    <cellStyle name="40% - Accent4 8 3 5" xfId="4155"/>
    <cellStyle name="40% - Accent4 8 3 5 2" xfId="11192"/>
    <cellStyle name="40% - Accent4 8 3 5 3" xfId="18229"/>
    <cellStyle name="40% - Accent4 8 3 6" xfId="5328"/>
    <cellStyle name="40% - Accent4 8 3 6 2" xfId="12365"/>
    <cellStyle name="40% - Accent4 8 3 6 3" xfId="19402"/>
    <cellStyle name="40% - Accent4 8 3 7" xfId="6501"/>
    <cellStyle name="40% - Accent4 8 3 7 2" xfId="13538"/>
    <cellStyle name="40% - Accent4 8 3 7 3" xfId="20575"/>
    <cellStyle name="40% - Accent4 8 3 8" xfId="7674"/>
    <cellStyle name="40% - Accent4 8 3 9" xfId="14711"/>
    <cellStyle name="40% - Accent4 8 4" xfId="916"/>
    <cellStyle name="40% - Accent4 8 4 2" xfId="2031"/>
    <cellStyle name="40% - Accent4 8 4 2 2" xfId="9069"/>
    <cellStyle name="40% - Accent4 8 4 2 3" xfId="16106"/>
    <cellStyle name="40% - Accent4 8 4 3" xfId="3204"/>
    <cellStyle name="40% - Accent4 8 4 3 2" xfId="10242"/>
    <cellStyle name="40% - Accent4 8 4 3 3" xfId="17279"/>
    <cellStyle name="40% - Accent4 8 4 4" xfId="4378"/>
    <cellStyle name="40% - Accent4 8 4 4 2" xfId="11415"/>
    <cellStyle name="40% - Accent4 8 4 4 3" xfId="18452"/>
    <cellStyle name="40% - Accent4 8 4 5" xfId="5551"/>
    <cellStyle name="40% - Accent4 8 4 5 2" xfId="12588"/>
    <cellStyle name="40% - Accent4 8 4 5 3" xfId="19625"/>
    <cellStyle name="40% - Accent4 8 4 6" xfId="6724"/>
    <cellStyle name="40% - Accent4 8 4 6 2" xfId="13761"/>
    <cellStyle name="40% - Accent4 8 4 6 3" xfId="20798"/>
    <cellStyle name="40% - Accent4 8 4 7" xfId="7897"/>
    <cellStyle name="40% - Accent4 8 4 8" xfId="14934"/>
    <cellStyle name="40% - Accent4 8 5" xfId="1455"/>
    <cellStyle name="40% - Accent4 8 5 2" xfId="8493"/>
    <cellStyle name="40% - Accent4 8 5 3" xfId="15530"/>
    <cellStyle name="40% - Accent4 8 6" xfId="2628"/>
    <cellStyle name="40% - Accent4 8 6 2" xfId="9666"/>
    <cellStyle name="40% - Accent4 8 6 3" xfId="16703"/>
    <cellStyle name="40% - Accent4 8 7" xfId="3802"/>
    <cellStyle name="40% - Accent4 8 7 2" xfId="10839"/>
    <cellStyle name="40% - Accent4 8 7 3" xfId="17876"/>
    <cellStyle name="40% - Accent4 8 8" xfId="4975"/>
    <cellStyle name="40% - Accent4 8 8 2" xfId="12012"/>
    <cellStyle name="40% - Accent4 8 8 3" xfId="19049"/>
    <cellStyle name="40% - Accent4 8 9" xfId="6148"/>
    <cellStyle name="40% - Accent4 8 9 2" xfId="13185"/>
    <cellStyle name="40% - Accent4 8 9 3" xfId="20222"/>
    <cellStyle name="40% - Accent4 9" xfId="490"/>
    <cellStyle name="40% - Accent4 9 2" xfId="1066"/>
    <cellStyle name="40% - Accent4 9 2 2" xfId="2181"/>
    <cellStyle name="40% - Accent4 9 2 2 2" xfId="9219"/>
    <cellStyle name="40% - Accent4 9 2 2 3" xfId="16256"/>
    <cellStyle name="40% - Accent4 9 2 3" xfId="3354"/>
    <cellStyle name="40% - Accent4 9 2 3 2" xfId="10392"/>
    <cellStyle name="40% - Accent4 9 2 3 3" xfId="17429"/>
    <cellStyle name="40% - Accent4 9 2 4" xfId="4528"/>
    <cellStyle name="40% - Accent4 9 2 4 2" xfId="11565"/>
    <cellStyle name="40% - Accent4 9 2 4 3" xfId="18602"/>
    <cellStyle name="40% - Accent4 9 2 5" xfId="5701"/>
    <cellStyle name="40% - Accent4 9 2 5 2" xfId="12738"/>
    <cellStyle name="40% - Accent4 9 2 5 3" xfId="19775"/>
    <cellStyle name="40% - Accent4 9 2 6" xfId="6874"/>
    <cellStyle name="40% - Accent4 9 2 6 2" xfId="13911"/>
    <cellStyle name="40% - Accent4 9 2 6 3" xfId="20948"/>
    <cellStyle name="40% - Accent4 9 2 7" xfId="8047"/>
    <cellStyle name="40% - Accent4 9 2 8" xfId="15084"/>
    <cellStyle name="40% - Accent4 9 3" xfId="1605"/>
    <cellStyle name="40% - Accent4 9 3 2" xfId="8643"/>
    <cellStyle name="40% - Accent4 9 3 3" xfId="15680"/>
    <cellStyle name="40% - Accent4 9 4" xfId="2778"/>
    <cellStyle name="40% - Accent4 9 4 2" xfId="9816"/>
    <cellStyle name="40% - Accent4 9 4 3" xfId="16853"/>
    <cellStyle name="40% - Accent4 9 5" xfId="3952"/>
    <cellStyle name="40% - Accent4 9 5 2" xfId="10989"/>
    <cellStyle name="40% - Accent4 9 5 3" xfId="18026"/>
    <cellStyle name="40% - Accent4 9 6" xfId="5125"/>
    <cellStyle name="40% - Accent4 9 6 2" xfId="12162"/>
    <cellStyle name="40% - Accent4 9 6 3" xfId="19199"/>
    <cellStyle name="40% - Accent4 9 7" xfId="6298"/>
    <cellStyle name="40% - Accent4 9 7 2" xfId="13335"/>
    <cellStyle name="40% - Accent4 9 7 3" xfId="20372"/>
    <cellStyle name="40% - Accent4 9 8" xfId="7471"/>
    <cellStyle name="40% - Accent4 9 9" xfId="14508"/>
    <cellStyle name="40% - Accent5" xfId="36" builtinId="47" customBuiltin="1"/>
    <cellStyle name="40% - Accent5 10" xfId="694"/>
    <cellStyle name="40% - Accent5 10 2" xfId="1270"/>
    <cellStyle name="40% - Accent5 10 2 2" xfId="2385"/>
    <cellStyle name="40% - Accent5 10 2 2 2" xfId="9423"/>
    <cellStyle name="40% - Accent5 10 2 2 3" xfId="16460"/>
    <cellStyle name="40% - Accent5 10 2 3" xfId="3558"/>
    <cellStyle name="40% - Accent5 10 2 3 2" xfId="10596"/>
    <cellStyle name="40% - Accent5 10 2 3 3" xfId="17633"/>
    <cellStyle name="40% - Accent5 10 2 4" xfId="4732"/>
    <cellStyle name="40% - Accent5 10 2 4 2" xfId="11769"/>
    <cellStyle name="40% - Accent5 10 2 4 3" xfId="18806"/>
    <cellStyle name="40% - Accent5 10 2 5" xfId="5905"/>
    <cellStyle name="40% - Accent5 10 2 5 2" xfId="12942"/>
    <cellStyle name="40% - Accent5 10 2 5 3" xfId="19979"/>
    <cellStyle name="40% - Accent5 10 2 6" xfId="7078"/>
    <cellStyle name="40% - Accent5 10 2 6 2" xfId="14115"/>
    <cellStyle name="40% - Accent5 10 2 6 3" xfId="21152"/>
    <cellStyle name="40% - Accent5 10 2 7" xfId="8251"/>
    <cellStyle name="40% - Accent5 10 2 8" xfId="15288"/>
    <cellStyle name="40% - Accent5 10 3" xfId="1809"/>
    <cellStyle name="40% - Accent5 10 3 2" xfId="8847"/>
    <cellStyle name="40% - Accent5 10 3 3" xfId="15884"/>
    <cellStyle name="40% - Accent5 10 4" xfId="2982"/>
    <cellStyle name="40% - Accent5 10 4 2" xfId="10020"/>
    <cellStyle name="40% - Accent5 10 4 3" xfId="17057"/>
    <cellStyle name="40% - Accent5 10 5" xfId="4156"/>
    <cellStyle name="40% - Accent5 10 5 2" xfId="11193"/>
    <cellStyle name="40% - Accent5 10 5 3" xfId="18230"/>
    <cellStyle name="40% - Accent5 10 6" xfId="5329"/>
    <cellStyle name="40% - Accent5 10 6 2" xfId="12366"/>
    <cellStyle name="40% - Accent5 10 6 3" xfId="19403"/>
    <cellStyle name="40% - Accent5 10 7" xfId="6502"/>
    <cellStyle name="40% - Accent5 10 7 2" xfId="13539"/>
    <cellStyle name="40% - Accent5 10 7 3" xfId="20576"/>
    <cellStyle name="40% - Accent5 10 8" xfId="7675"/>
    <cellStyle name="40% - Accent5 10 9" xfId="14712"/>
    <cellStyle name="40% - Accent5 11" xfId="826"/>
    <cellStyle name="40% - Accent5 11 2" xfId="1941"/>
    <cellStyle name="40% - Accent5 11 2 2" xfId="8979"/>
    <cellStyle name="40% - Accent5 11 2 3" xfId="16016"/>
    <cellStyle name="40% - Accent5 11 3" xfId="3114"/>
    <cellStyle name="40% - Accent5 11 3 2" xfId="10152"/>
    <cellStyle name="40% - Accent5 11 3 3" xfId="17189"/>
    <cellStyle name="40% - Accent5 11 4" xfId="4288"/>
    <cellStyle name="40% - Accent5 11 4 2" xfId="11325"/>
    <cellStyle name="40% - Accent5 11 4 3" xfId="18362"/>
    <cellStyle name="40% - Accent5 11 5" xfId="5461"/>
    <cellStyle name="40% - Accent5 11 5 2" xfId="12498"/>
    <cellStyle name="40% - Accent5 11 5 3" xfId="19535"/>
    <cellStyle name="40% - Accent5 11 6" xfId="6634"/>
    <cellStyle name="40% - Accent5 11 6 2" xfId="13671"/>
    <cellStyle name="40% - Accent5 11 6 3" xfId="20708"/>
    <cellStyle name="40% - Accent5 11 7" xfId="7807"/>
    <cellStyle name="40% - Accent5 11 8" xfId="14844"/>
    <cellStyle name="40% - Accent5 12" xfId="199"/>
    <cellStyle name="40% - Accent5 12 2" xfId="2468"/>
    <cellStyle name="40% - Accent5 12 2 2" xfId="9506"/>
    <cellStyle name="40% - Accent5 12 2 3" xfId="16543"/>
    <cellStyle name="40% - Accent5 12 3" xfId="3641"/>
    <cellStyle name="40% - Accent5 12 3 2" xfId="10679"/>
    <cellStyle name="40% - Accent5 12 3 3" xfId="17716"/>
    <cellStyle name="40% - Accent5 12 4" xfId="4815"/>
    <cellStyle name="40% - Accent5 12 4 2" xfId="11852"/>
    <cellStyle name="40% - Accent5 12 4 3" xfId="18889"/>
    <cellStyle name="40% - Accent5 12 5" xfId="5988"/>
    <cellStyle name="40% - Accent5 12 5 2" xfId="13025"/>
    <cellStyle name="40% - Accent5 12 5 3" xfId="20062"/>
    <cellStyle name="40% - Accent5 12 6" xfId="7161"/>
    <cellStyle name="40% - Accent5 12 6 2" xfId="14198"/>
    <cellStyle name="40% - Accent5 12 6 3" xfId="21235"/>
    <cellStyle name="40% - Accent5 12 7" xfId="8334"/>
    <cellStyle name="40% - Accent5 12 8" xfId="15371"/>
    <cellStyle name="40% - Accent5 13" xfId="1382"/>
    <cellStyle name="40% - Accent5 13 2" xfId="8348"/>
    <cellStyle name="40% - Accent5 13 3" xfId="15385"/>
    <cellStyle name="40% - Accent5 14" xfId="2482"/>
    <cellStyle name="40% - Accent5 14 2" xfId="9520"/>
    <cellStyle name="40% - Accent5 14 3" xfId="16557"/>
    <cellStyle name="40% - Accent5 15" xfId="3656"/>
    <cellStyle name="40% - Accent5 15 2" xfId="10693"/>
    <cellStyle name="40% - Accent5 15 3" xfId="17730"/>
    <cellStyle name="40% - Accent5 16" xfId="4829"/>
    <cellStyle name="40% - Accent5 16 2" xfId="11866"/>
    <cellStyle name="40% - Accent5 16 3" xfId="18903"/>
    <cellStyle name="40% - Accent5 17" xfId="6002"/>
    <cellStyle name="40% - Accent5 17 2" xfId="13039"/>
    <cellStyle name="40% - Accent5 17 3" xfId="20076"/>
    <cellStyle name="40% - Accent5 18" xfId="7175"/>
    <cellStyle name="40% - Accent5 19" xfId="14212"/>
    <cellStyle name="40% - Accent5 2" xfId="82"/>
    <cellStyle name="40% - Accent5 3" xfId="64"/>
    <cellStyle name="40% - Accent5 3 10" xfId="6060"/>
    <cellStyle name="40% - Accent5 3 10 2" xfId="13097"/>
    <cellStyle name="40% - Accent5 3 10 3" xfId="20134"/>
    <cellStyle name="40% - Accent5 3 11" xfId="7233"/>
    <cellStyle name="40% - Accent5 3 12" xfId="14270"/>
    <cellStyle name="40% - Accent5 3 2" xfId="347"/>
    <cellStyle name="40% - Accent5 3 2 10" xfId="7328"/>
    <cellStyle name="40% - Accent5 3 2 11" xfId="14365"/>
    <cellStyle name="40% - Accent5 3 2 2" xfId="504"/>
    <cellStyle name="40% - Accent5 3 2 2 2" xfId="1080"/>
    <cellStyle name="40% - Accent5 3 2 2 2 2" xfId="2195"/>
    <cellStyle name="40% - Accent5 3 2 2 2 2 2" xfId="9233"/>
    <cellStyle name="40% - Accent5 3 2 2 2 2 3" xfId="16270"/>
    <cellStyle name="40% - Accent5 3 2 2 2 3" xfId="3368"/>
    <cellStyle name="40% - Accent5 3 2 2 2 3 2" xfId="10406"/>
    <cellStyle name="40% - Accent5 3 2 2 2 3 3" xfId="17443"/>
    <cellStyle name="40% - Accent5 3 2 2 2 4" xfId="4542"/>
    <cellStyle name="40% - Accent5 3 2 2 2 4 2" xfId="11579"/>
    <cellStyle name="40% - Accent5 3 2 2 2 4 3" xfId="18616"/>
    <cellStyle name="40% - Accent5 3 2 2 2 5" xfId="5715"/>
    <cellStyle name="40% - Accent5 3 2 2 2 5 2" xfId="12752"/>
    <cellStyle name="40% - Accent5 3 2 2 2 5 3" xfId="19789"/>
    <cellStyle name="40% - Accent5 3 2 2 2 6" xfId="6888"/>
    <cellStyle name="40% - Accent5 3 2 2 2 6 2" xfId="13925"/>
    <cellStyle name="40% - Accent5 3 2 2 2 6 3" xfId="20962"/>
    <cellStyle name="40% - Accent5 3 2 2 2 7" xfId="8061"/>
    <cellStyle name="40% - Accent5 3 2 2 2 8" xfId="15098"/>
    <cellStyle name="40% - Accent5 3 2 2 3" xfId="1619"/>
    <cellStyle name="40% - Accent5 3 2 2 3 2" xfId="8657"/>
    <cellStyle name="40% - Accent5 3 2 2 3 3" xfId="15694"/>
    <cellStyle name="40% - Accent5 3 2 2 4" xfId="2792"/>
    <cellStyle name="40% - Accent5 3 2 2 4 2" xfId="9830"/>
    <cellStyle name="40% - Accent5 3 2 2 4 3" xfId="16867"/>
    <cellStyle name="40% - Accent5 3 2 2 5" xfId="3966"/>
    <cellStyle name="40% - Accent5 3 2 2 5 2" xfId="11003"/>
    <cellStyle name="40% - Accent5 3 2 2 5 3" xfId="18040"/>
    <cellStyle name="40% - Accent5 3 2 2 6" xfId="5139"/>
    <cellStyle name="40% - Accent5 3 2 2 6 2" xfId="12176"/>
    <cellStyle name="40% - Accent5 3 2 2 6 3" xfId="19213"/>
    <cellStyle name="40% - Accent5 3 2 2 7" xfId="6312"/>
    <cellStyle name="40% - Accent5 3 2 2 7 2" xfId="13349"/>
    <cellStyle name="40% - Accent5 3 2 2 7 3" xfId="20386"/>
    <cellStyle name="40% - Accent5 3 2 2 8" xfId="7485"/>
    <cellStyle name="40% - Accent5 3 2 2 9" xfId="14522"/>
    <cellStyle name="40% - Accent5 3 2 3" xfId="696"/>
    <cellStyle name="40% - Accent5 3 2 3 2" xfId="1272"/>
    <cellStyle name="40% - Accent5 3 2 3 2 2" xfId="2387"/>
    <cellStyle name="40% - Accent5 3 2 3 2 2 2" xfId="9425"/>
    <cellStyle name="40% - Accent5 3 2 3 2 2 3" xfId="16462"/>
    <cellStyle name="40% - Accent5 3 2 3 2 3" xfId="3560"/>
    <cellStyle name="40% - Accent5 3 2 3 2 3 2" xfId="10598"/>
    <cellStyle name="40% - Accent5 3 2 3 2 3 3" xfId="17635"/>
    <cellStyle name="40% - Accent5 3 2 3 2 4" xfId="4734"/>
    <cellStyle name="40% - Accent5 3 2 3 2 4 2" xfId="11771"/>
    <cellStyle name="40% - Accent5 3 2 3 2 4 3" xfId="18808"/>
    <cellStyle name="40% - Accent5 3 2 3 2 5" xfId="5907"/>
    <cellStyle name="40% - Accent5 3 2 3 2 5 2" xfId="12944"/>
    <cellStyle name="40% - Accent5 3 2 3 2 5 3" xfId="19981"/>
    <cellStyle name="40% - Accent5 3 2 3 2 6" xfId="7080"/>
    <cellStyle name="40% - Accent5 3 2 3 2 6 2" xfId="14117"/>
    <cellStyle name="40% - Accent5 3 2 3 2 6 3" xfId="21154"/>
    <cellStyle name="40% - Accent5 3 2 3 2 7" xfId="8253"/>
    <cellStyle name="40% - Accent5 3 2 3 2 8" xfId="15290"/>
    <cellStyle name="40% - Accent5 3 2 3 3" xfId="1811"/>
    <cellStyle name="40% - Accent5 3 2 3 3 2" xfId="8849"/>
    <cellStyle name="40% - Accent5 3 2 3 3 3" xfId="15886"/>
    <cellStyle name="40% - Accent5 3 2 3 4" xfId="2984"/>
    <cellStyle name="40% - Accent5 3 2 3 4 2" xfId="10022"/>
    <cellStyle name="40% - Accent5 3 2 3 4 3" xfId="17059"/>
    <cellStyle name="40% - Accent5 3 2 3 5" xfId="4158"/>
    <cellStyle name="40% - Accent5 3 2 3 5 2" xfId="11195"/>
    <cellStyle name="40% - Accent5 3 2 3 5 3" xfId="18232"/>
    <cellStyle name="40% - Accent5 3 2 3 6" xfId="5331"/>
    <cellStyle name="40% - Accent5 3 2 3 6 2" xfId="12368"/>
    <cellStyle name="40% - Accent5 3 2 3 6 3" xfId="19405"/>
    <cellStyle name="40% - Accent5 3 2 3 7" xfId="6504"/>
    <cellStyle name="40% - Accent5 3 2 3 7 2" xfId="13541"/>
    <cellStyle name="40% - Accent5 3 2 3 7 3" xfId="20578"/>
    <cellStyle name="40% - Accent5 3 2 3 8" xfId="7677"/>
    <cellStyle name="40% - Accent5 3 2 3 9" xfId="14714"/>
    <cellStyle name="40% - Accent5 3 2 4" xfId="923"/>
    <cellStyle name="40% - Accent5 3 2 4 2" xfId="2038"/>
    <cellStyle name="40% - Accent5 3 2 4 2 2" xfId="9076"/>
    <cellStyle name="40% - Accent5 3 2 4 2 3" xfId="16113"/>
    <cellStyle name="40% - Accent5 3 2 4 3" xfId="3211"/>
    <cellStyle name="40% - Accent5 3 2 4 3 2" xfId="10249"/>
    <cellStyle name="40% - Accent5 3 2 4 3 3" xfId="17286"/>
    <cellStyle name="40% - Accent5 3 2 4 4" xfId="4385"/>
    <cellStyle name="40% - Accent5 3 2 4 4 2" xfId="11422"/>
    <cellStyle name="40% - Accent5 3 2 4 4 3" xfId="18459"/>
    <cellStyle name="40% - Accent5 3 2 4 5" xfId="5558"/>
    <cellStyle name="40% - Accent5 3 2 4 5 2" xfId="12595"/>
    <cellStyle name="40% - Accent5 3 2 4 5 3" xfId="19632"/>
    <cellStyle name="40% - Accent5 3 2 4 6" xfId="6731"/>
    <cellStyle name="40% - Accent5 3 2 4 6 2" xfId="13768"/>
    <cellStyle name="40% - Accent5 3 2 4 6 3" xfId="20805"/>
    <cellStyle name="40% - Accent5 3 2 4 7" xfId="7904"/>
    <cellStyle name="40% - Accent5 3 2 4 8" xfId="14941"/>
    <cellStyle name="40% - Accent5 3 2 5" xfId="1462"/>
    <cellStyle name="40% - Accent5 3 2 5 2" xfId="8500"/>
    <cellStyle name="40% - Accent5 3 2 5 3" xfId="15537"/>
    <cellStyle name="40% - Accent5 3 2 6" xfId="2635"/>
    <cellStyle name="40% - Accent5 3 2 6 2" xfId="9673"/>
    <cellStyle name="40% - Accent5 3 2 6 3" xfId="16710"/>
    <cellStyle name="40% - Accent5 3 2 7" xfId="3809"/>
    <cellStyle name="40% - Accent5 3 2 7 2" xfId="10846"/>
    <cellStyle name="40% - Accent5 3 2 7 3" xfId="17883"/>
    <cellStyle name="40% - Accent5 3 2 8" xfId="4982"/>
    <cellStyle name="40% - Accent5 3 2 8 2" xfId="12019"/>
    <cellStyle name="40% - Accent5 3 2 8 3" xfId="19056"/>
    <cellStyle name="40% - Accent5 3 2 9" xfId="6155"/>
    <cellStyle name="40% - Accent5 3 2 9 2" xfId="13192"/>
    <cellStyle name="40% - Accent5 3 2 9 3" xfId="20229"/>
    <cellStyle name="40% - Accent5 3 3" xfId="503"/>
    <cellStyle name="40% - Accent5 3 3 2" xfId="1079"/>
    <cellStyle name="40% - Accent5 3 3 2 2" xfId="2194"/>
    <cellStyle name="40% - Accent5 3 3 2 2 2" xfId="9232"/>
    <cellStyle name="40% - Accent5 3 3 2 2 3" xfId="16269"/>
    <cellStyle name="40% - Accent5 3 3 2 3" xfId="3367"/>
    <cellStyle name="40% - Accent5 3 3 2 3 2" xfId="10405"/>
    <cellStyle name="40% - Accent5 3 3 2 3 3" xfId="17442"/>
    <cellStyle name="40% - Accent5 3 3 2 4" xfId="4541"/>
    <cellStyle name="40% - Accent5 3 3 2 4 2" xfId="11578"/>
    <cellStyle name="40% - Accent5 3 3 2 4 3" xfId="18615"/>
    <cellStyle name="40% - Accent5 3 3 2 5" xfId="5714"/>
    <cellStyle name="40% - Accent5 3 3 2 5 2" xfId="12751"/>
    <cellStyle name="40% - Accent5 3 3 2 5 3" xfId="19788"/>
    <cellStyle name="40% - Accent5 3 3 2 6" xfId="6887"/>
    <cellStyle name="40% - Accent5 3 3 2 6 2" xfId="13924"/>
    <cellStyle name="40% - Accent5 3 3 2 6 3" xfId="20961"/>
    <cellStyle name="40% - Accent5 3 3 2 7" xfId="8060"/>
    <cellStyle name="40% - Accent5 3 3 2 8" xfId="15097"/>
    <cellStyle name="40% - Accent5 3 3 3" xfId="1618"/>
    <cellStyle name="40% - Accent5 3 3 3 2" xfId="8656"/>
    <cellStyle name="40% - Accent5 3 3 3 3" xfId="15693"/>
    <cellStyle name="40% - Accent5 3 3 4" xfId="2791"/>
    <cellStyle name="40% - Accent5 3 3 4 2" xfId="9829"/>
    <cellStyle name="40% - Accent5 3 3 4 3" xfId="16866"/>
    <cellStyle name="40% - Accent5 3 3 5" xfId="3965"/>
    <cellStyle name="40% - Accent5 3 3 5 2" xfId="11002"/>
    <cellStyle name="40% - Accent5 3 3 5 3" xfId="18039"/>
    <cellStyle name="40% - Accent5 3 3 6" xfId="5138"/>
    <cellStyle name="40% - Accent5 3 3 6 2" xfId="12175"/>
    <cellStyle name="40% - Accent5 3 3 6 3" xfId="19212"/>
    <cellStyle name="40% - Accent5 3 3 7" xfId="6311"/>
    <cellStyle name="40% - Accent5 3 3 7 2" xfId="13348"/>
    <cellStyle name="40% - Accent5 3 3 7 3" xfId="20385"/>
    <cellStyle name="40% - Accent5 3 3 8" xfId="7484"/>
    <cellStyle name="40% - Accent5 3 3 9" xfId="14521"/>
    <cellStyle name="40% - Accent5 3 4" xfId="695"/>
    <cellStyle name="40% - Accent5 3 4 2" xfId="1271"/>
    <cellStyle name="40% - Accent5 3 4 2 2" xfId="2386"/>
    <cellStyle name="40% - Accent5 3 4 2 2 2" xfId="9424"/>
    <cellStyle name="40% - Accent5 3 4 2 2 3" xfId="16461"/>
    <cellStyle name="40% - Accent5 3 4 2 3" xfId="3559"/>
    <cellStyle name="40% - Accent5 3 4 2 3 2" xfId="10597"/>
    <cellStyle name="40% - Accent5 3 4 2 3 3" xfId="17634"/>
    <cellStyle name="40% - Accent5 3 4 2 4" xfId="4733"/>
    <cellStyle name="40% - Accent5 3 4 2 4 2" xfId="11770"/>
    <cellStyle name="40% - Accent5 3 4 2 4 3" xfId="18807"/>
    <cellStyle name="40% - Accent5 3 4 2 5" xfId="5906"/>
    <cellStyle name="40% - Accent5 3 4 2 5 2" xfId="12943"/>
    <cellStyle name="40% - Accent5 3 4 2 5 3" xfId="19980"/>
    <cellStyle name="40% - Accent5 3 4 2 6" xfId="7079"/>
    <cellStyle name="40% - Accent5 3 4 2 6 2" xfId="14116"/>
    <cellStyle name="40% - Accent5 3 4 2 6 3" xfId="21153"/>
    <cellStyle name="40% - Accent5 3 4 2 7" xfId="8252"/>
    <cellStyle name="40% - Accent5 3 4 2 8" xfId="15289"/>
    <cellStyle name="40% - Accent5 3 4 3" xfId="1810"/>
    <cellStyle name="40% - Accent5 3 4 3 2" xfId="8848"/>
    <cellStyle name="40% - Accent5 3 4 3 3" xfId="15885"/>
    <cellStyle name="40% - Accent5 3 4 4" xfId="2983"/>
    <cellStyle name="40% - Accent5 3 4 4 2" xfId="10021"/>
    <cellStyle name="40% - Accent5 3 4 4 3" xfId="17058"/>
    <cellStyle name="40% - Accent5 3 4 5" xfId="4157"/>
    <cellStyle name="40% - Accent5 3 4 5 2" xfId="11194"/>
    <cellStyle name="40% - Accent5 3 4 5 3" xfId="18231"/>
    <cellStyle name="40% - Accent5 3 4 6" xfId="5330"/>
    <cellStyle name="40% - Accent5 3 4 6 2" xfId="12367"/>
    <cellStyle name="40% - Accent5 3 4 6 3" xfId="19404"/>
    <cellStyle name="40% - Accent5 3 4 7" xfId="6503"/>
    <cellStyle name="40% - Accent5 3 4 7 2" xfId="13540"/>
    <cellStyle name="40% - Accent5 3 4 7 3" xfId="20577"/>
    <cellStyle name="40% - Accent5 3 4 8" xfId="7676"/>
    <cellStyle name="40% - Accent5 3 4 9" xfId="14713"/>
    <cellStyle name="40% - Accent5 3 5" xfId="827"/>
    <cellStyle name="40% - Accent5 3 5 2" xfId="1942"/>
    <cellStyle name="40% - Accent5 3 5 2 2" xfId="8980"/>
    <cellStyle name="40% - Accent5 3 5 2 3" xfId="16017"/>
    <cellStyle name="40% - Accent5 3 5 3" xfId="3115"/>
    <cellStyle name="40% - Accent5 3 5 3 2" xfId="10153"/>
    <cellStyle name="40% - Accent5 3 5 3 3" xfId="17190"/>
    <cellStyle name="40% - Accent5 3 5 4" xfId="4289"/>
    <cellStyle name="40% - Accent5 3 5 4 2" xfId="11326"/>
    <cellStyle name="40% - Accent5 3 5 4 3" xfId="18363"/>
    <cellStyle name="40% - Accent5 3 5 5" xfId="5462"/>
    <cellStyle name="40% - Accent5 3 5 5 2" xfId="12499"/>
    <cellStyle name="40% - Accent5 3 5 5 3" xfId="19536"/>
    <cellStyle name="40% - Accent5 3 5 6" xfId="6635"/>
    <cellStyle name="40% - Accent5 3 5 6 2" xfId="13672"/>
    <cellStyle name="40% - Accent5 3 5 6 3" xfId="20709"/>
    <cellStyle name="40% - Accent5 3 5 7" xfId="7808"/>
    <cellStyle name="40% - Accent5 3 5 8" xfId="14845"/>
    <cellStyle name="40% - Accent5 3 6" xfId="252"/>
    <cellStyle name="40% - Accent5 3 6 2" xfId="8406"/>
    <cellStyle name="40% - Accent5 3 6 3" xfId="15443"/>
    <cellStyle name="40% - Accent5 3 7" xfId="2540"/>
    <cellStyle name="40% - Accent5 3 7 2" xfId="9578"/>
    <cellStyle name="40% - Accent5 3 7 3" xfId="16615"/>
    <cellStyle name="40% - Accent5 3 8" xfId="3714"/>
    <cellStyle name="40% - Accent5 3 8 2" xfId="10751"/>
    <cellStyle name="40% - Accent5 3 8 3" xfId="17788"/>
    <cellStyle name="40% - Accent5 3 9" xfId="4887"/>
    <cellStyle name="40% - Accent5 3 9 2" xfId="11924"/>
    <cellStyle name="40% - Accent5 3 9 3" xfId="18961"/>
    <cellStyle name="40% - Accent5 4" xfId="125"/>
    <cellStyle name="40% - Accent5 4 10" xfId="6061"/>
    <cellStyle name="40% - Accent5 4 10 2" xfId="13098"/>
    <cellStyle name="40% - Accent5 4 10 3" xfId="20135"/>
    <cellStyle name="40% - Accent5 4 11" xfId="7234"/>
    <cellStyle name="40% - Accent5 4 12" xfId="14271"/>
    <cellStyle name="40% - Accent5 4 2" xfId="348"/>
    <cellStyle name="40% - Accent5 4 2 10" xfId="7329"/>
    <cellStyle name="40% - Accent5 4 2 11" xfId="14366"/>
    <cellStyle name="40% - Accent5 4 2 2" xfId="506"/>
    <cellStyle name="40% - Accent5 4 2 2 2" xfId="1082"/>
    <cellStyle name="40% - Accent5 4 2 2 2 2" xfId="2197"/>
    <cellStyle name="40% - Accent5 4 2 2 2 2 2" xfId="9235"/>
    <cellStyle name="40% - Accent5 4 2 2 2 2 3" xfId="16272"/>
    <cellStyle name="40% - Accent5 4 2 2 2 3" xfId="3370"/>
    <cellStyle name="40% - Accent5 4 2 2 2 3 2" xfId="10408"/>
    <cellStyle name="40% - Accent5 4 2 2 2 3 3" xfId="17445"/>
    <cellStyle name="40% - Accent5 4 2 2 2 4" xfId="4544"/>
    <cellStyle name="40% - Accent5 4 2 2 2 4 2" xfId="11581"/>
    <cellStyle name="40% - Accent5 4 2 2 2 4 3" xfId="18618"/>
    <cellStyle name="40% - Accent5 4 2 2 2 5" xfId="5717"/>
    <cellStyle name="40% - Accent5 4 2 2 2 5 2" xfId="12754"/>
    <cellStyle name="40% - Accent5 4 2 2 2 5 3" xfId="19791"/>
    <cellStyle name="40% - Accent5 4 2 2 2 6" xfId="6890"/>
    <cellStyle name="40% - Accent5 4 2 2 2 6 2" xfId="13927"/>
    <cellStyle name="40% - Accent5 4 2 2 2 6 3" xfId="20964"/>
    <cellStyle name="40% - Accent5 4 2 2 2 7" xfId="8063"/>
    <cellStyle name="40% - Accent5 4 2 2 2 8" xfId="15100"/>
    <cellStyle name="40% - Accent5 4 2 2 3" xfId="1621"/>
    <cellStyle name="40% - Accent5 4 2 2 3 2" xfId="8659"/>
    <cellStyle name="40% - Accent5 4 2 2 3 3" xfId="15696"/>
    <cellStyle name="40% - Accent5 4 2 2 4" xfId="2794"/>
    <cellStyle name="40% - Accent5 4 2 2 4 2" xfId="9832"/>
    <cellStyle name="40% - Accent5 4 2 2 4 3" xfId="16869"/>
    <cellStyle name="40% - Accent5 4 2 2 5" xfId="3968"/>
    <cellStyle name="40% - Accent5 4 2 2 5 2" xfId="11005"/>
    <cellStyle name="40% - Accent5 4 2 2 5 3" xfId="18042"/>
    <cellStyle name="40% - Accent5 4 2 2 6" xfId="5141"/>
    <cellStyle name="40% - Accent5 4 2 2 6 2" xfId="12178"/>
    <cellStyle name="40% - Accent5 4 2 2 6 3" xfId="19215"/>
    <cellStyle name="40% - Accent5 4 2 2 7" xfId="6314"/>
    <cellStyle name="40% - Accent5 4 2 2 7 2" xfId="13351"/>
    <cellStyle name="40% - Accent5 4 2 2 7 3" xfId="20388"/>
    <cellStyle name="40% - Accent5 4 2 2 8" xfId="7487"/>
    <cellStyle name="40% - Accent5 4 2 2 9" xfId="14524"/>
    <cellStyle name="40% - Accent5 4 2 3" xfId="698"/>
    <cellStyle name="40% - Accent5 4 2 3 2" xfId="1274"/>
    <cellStyle name="40% - Accent5 4 2 3 2 2" xfId="2389"/>
    <cellStyle name="40% - Accent5 4 2 3 2 2 2" xfId="9427"/>
    <cellStyle name="40% - Accent5 4 2 3 2 2 3" xfId="16464"/>
    <cellStyle name="40% - Accent5 4 2 3 2 3" xfId="3562"/>
    <cellStyle name="40% - Accent5 4 2 3 2 3 2" xfId="10600"/>
    <cellStyle name="40% - Accent5 4 2 3 2 3 3" xfId="17637"/>
    <cellStyle name="40% - Accent5 4 2 3 2 4" xfId="4736"/>
    <cellStyle name="40% - Accent5 4 2 3 2 4 2" xfId="11773"/>
    <cellStyle name="40% - Accent5 4 2 3 2 4 3" xfId="18810"/>
    <cellStyle name="40% - Accent5 4 2 3 2 5" xfId="5909"/>
    <cellStyle name="40% - Accent5 4 2 3 2 5 2" xfId="12946"/>
    <cellStyle name="40% - Accent5 4 2 3 2 5 3" xfId="19983"/>
    <cellStyle name="40% - Accent5 4 2 3 2 6" xfId="7082"/>
    <cellStyle name="40% - Accent5 4 2 3 2 6 2" xfId="14119"/>
    <cellStyle name="40% - Accent5 4 2 3 2 6 3" xfId="21156"/>
    <cellStyle name="40% - Accent5 4 2 3 2 7" xfId="8255"/>
    <cellStyle name="40% - Accent5 4 2 3 2 8" xfId="15292"/>
    <cellStyle name="40% - Accent5 4 2 3 3" xfId="1813"/>
    <cellStyle name="40% - Accent5 4 2 3 3 2" xfId="8851"/>
    <cellStyle name="40% - Accent5 4 2 3 3 3" xfId="15888"/>
    <cellStyle name="40% - Accent5 4 2 3 4" xfId="2986"/>
    <cellStyle name="40% - Accent5 4 2 3 4 2" xfId="10024"/>
    <cellStyle name="40% - Accent5 4 2 3 4 3" xfId="17061"/>
    <cellStyle name="40% - Accent5 4 2 3 5" xfId="4160"/>
    <cellStyle name="40% - Accent5 4 2 3 5 2" xfId="11197"/>
    <cellStyle name="40% - Accent5 4 2 3 5 3" xfId="18234"/>
    <cellStyle name="40% - Accent5 4 2 3 6" xfId="5333"/>
    <cellStyle name="40% - Accent5 4 2 3 6 2" xfId="12370"/>
    <cellStyle name="40% - Accent5 4 2 3 6 3" xfId="19407"/>
    <cellStyle name="40% - Accent5 4 2 3 7" xfId="6506"/>
    <cellStyle name="40% - Accent5 4 2 3 7 2" xfId="13543"/>
    <cellStyle name="40% - Accent5 4 2 3 7 3" xfId="20580"/>
    <cellStyle name="40% - Accent5 4 2 3 8" xfId="7679"/>
    <cellStyle name="40% - Accent5 4 2 3 9" xfId="14716"/>
    <cellStyle name="40% - Accent5 4 2 4" xfId="924"/>
    <cellStyle name="40% - Accent5 4 2 4 2" xfId="2039"/>
    <cellStyle name="40% - Accent5 4 2 4 2 2" xfId="9077"/>
    <cellStyle name="40% - Accent5 4 2 4 2 3" xfId="16114"/>
    <cellStyle name="40% - Accent5 4 2 4 3" xfId="3212"/>
    <cellStyle name="40% - Accent5 4 2 4 3 2" xfId="10250"/>
    <cellStyle name="40% - Accent5 4 2 4 3 3" xfId="17287"/>
    <cellStyle name="40% - Accent5 4 2 4 4" xfId="4386"/>
    <cellStyle name="40% - Accent5 4 2 4 4 2" xfId="11423"/>
    <cellStyle name="40% - Accent5 4 2 4 4 3" xfId="18460"/>
    <cellStyle name="40% - Accent5 4 2 4 5" xfId="5559"/>
    <cellStyle name="40% - Accent5 4 2 4 5 2" xfId="12596"/>
    <cellStyle name="40% - Accent5 4 2 4 5 3" xfId="19633"/>
    <cellStyle name="40% - Accent5 4 2 4 6" xfId="6732"/>
    <cellStyle name="40% - Accent5 4 2 4 6 2" xfId="13769"/>
    <cellStyle name="40% - Accent5 4 2 4 6 3" xfId="20806"/>
    <cellStyle name="40% - Accent5 4 2 4 7" xfId="7905"/>
    <cellStyle name="40% - Accent5 4 2 4 8" xfId="14942"/>
    <cellStyle name="40% - Accent5 4 2 5" xfId="1463"/>
    <cellStyle name="40% - Accent5 4 2 5 2" xfId="8501"/>
    <cellStyle name="40% - Accent5 4 2 5 3" xfId="15538"/>
    <cellStyle name="40% - Accent5 4 2 6" xfId="2636"/>
    <cellStyle name="40% - Accent5 4 2 6 2" xfId="9674"/>
    <cellStyle name="40% - Accent5 4 2 6 3" xfId="16711"/>
    <cellStyle name="40% - Accent5 4 2 7" xfId="3810"/>
    <cellStyle name="40% - Accent5 4 2 7 2" xfId="10847"/>
    <cellStyle name="40% - Accent5 4 2 7 3" xfId="17884"/>
    <cellStyle name="40% - Accent5 4 2 8" xfId="4983"/>
    <cellStyle name="40% - Accent5 4 2 8 2" xfId="12020"/>
    <cellStyle name="40% - Accent5 4 2 8 3" xfId="19057"/>
    <cellStyle name="40% - Accent5 4 2 9" xfId="6156"/>
    <cellStyle name="40% - Accent5 4 2 9 2" xfId="13193"/>
    <cellStyle name="40% - Accent5 4 2 9 3" xfId="20230"/>
    <cellStyle name="40% - Accent5 4 3" xfId="505"/>
    <cellStyle name="40% - Accent5 4 3 2" xfId="1081"/>
    <cellStyle name="40% - Accent5 4 3 2 2" xfId="2196"/>
    <cellStyle name="40% - Accent5 4 3 2 2 2" xfId="9234"/>
    <cellStyle name="40% - Accent5 4 3 2 2 3" xfId="16271"/>
    <cellStyle name="40% - Accent5 4 3 2 3" xfId="3369"/>
    <cellStyle name="40% - Accent5 4 3 2 3 2" xfId="10407"/>
    <cellStyle name="40% - Accent5 4 3 2 3 3" xfId="17444"/>
    <cellStyle name="40% - Accent5 4 3 2 4" xfId="4543"/>
    <cellStyle name="40% - Accent5 4 3 2 4 2" xfId="11580"/>
    <cellStyle name="40% - Accent5 4 3 2 4 3" xfId="18617"/>
    <cellStyle name="40% - Accent5 4 3 2 5" xfId="5716"/>
    <cellStyle name="40% - Accent5 4 3 2 5 2" xfId="12753"/>
    <cellStyle name="40% - Accent5 4 3 2 5 3" xfId="19790"/>
    <cellStyle name="40% - Accent5 4 3 2 6" xfId="6889"/>
    <cellStyle name="40% - Accent5 4 3 2 6 2" xfId="13926"/>
    <cellStyle name="40% - Accent5 4 3 2 6 3" xfId="20963"/>
    <cellStyle name="40% - Accent5 4 3 2 7" xfId="8062"/>
    <cellStyle name="40% - Accent5 4 3 2 8" xfId="15099"/>
    <cellStyle name="40% - Accent5 4 3 3" xfId="1620"/>
    <cellStyle name="40% - Accent5 4 3 3 2" xfId="8658"/>
    <cellStyle name="40% - Accent5 4 3 3 3" xfId="15695"/>
    <cellStyle name="40% - Accent5 4 3 4" xfId="2793"/>
    <cellStyle name="40% - Accent5 4 3 4 2" xfId="9831"/>
    <cellStyle name="40% - Accent5 4 3 4 3" xfId="16868"/>
    <cellStyle name="40% - Accent5 4 3 5" xfId="3967"/>
    <cellStyle name="40% - Accent5 4 3 5 2" xfId="11004"/>
    <cellStyle name="40% - Accent5 4 3 5 3" xfId="18041"/>
    <cellStyle name="40% - Accent5 4 3 6" xfId="5140"/>
    <cellStyle name="40% - Accent5 4 3 6 2" xfId="12177"/>
    <cellStyle name="40% - Accent5 4 3 6 3" xfId="19214"/>
    <cellStyle name="40% - Accent5 4 3 7" xfId="6313"/>
    <cellStyle name="40% - Accent5 4 3 7 2" xfId="13350"/>
    <cellStyle name="40% - Accent5 4 3 7 3" xfId="20387"/>
    <cellStyle name="40% - Accent5 4 3 8" xfId="7486"/>
    <cellStyle name="40% - Accent5 4 3 9" xfId="14523"/>
    <cellStyle name="40% - Accent5 4 4" xfId="697"/>
    <cellStyle name="40% - Accent5 4 4 2" xfId="1273"/>
    <cellStyle name="40% - Accent5 4 4 2 2" xfId="2388"/>
    <cellStyle name="40% - Accent5 4 4 2 2 2" xfId="9426"/>
    <cellStyle name="40% - Accent5 4 4 2 2 3" xfId="16463"/>
    <cellStyle name="40% - Accent5 4 4 2 3" xfId="3561"/>
    <cellStyle name="40% - Accent5 4 4 2 3 2" xfId="10599"/>
    <cellStyle name="40% - Accent5 4 4 2 3 3" xfId="17636"/>
    <cellStyle name="40% - Accent5 4 4 2 4" xfId="4735"/>
    <cellStyle name="40% - Accent5 4 4 2 4 2" xfId="11772"/>
    <cellStyle name="40% - Accent5 4 4 2 4 3" xfId="18809"/>
    <cellStyle name="40% - Accent5 4 4 2 5" xfId="5908"/>
    <cellStyle name="40% - Accent5 4 4 2 5 2" xfId="12945"/>
    <cellStyle name="40% - Accent5 4 4 2 5 3" xfId="19982"/>
    <cellStyle name="40% - Accent5 4 4 2 6" xfId="7081"/>
    <cellStyle name="40% - Accent5 4 4 2 6 2" xfId="14118"/>
    <cellStyle name="40% - Accent5 4 4 2 6 3" xfId="21155"/>
    <cellStyle name="40% - Accent5 4 4 2 7" xfId="8254"/>
    <cellStyle name="40% - Accent5 4 4 2 8" xfId="15291"/>
    <cellStyle name="40% - Accent5 4 4 3" xfId="1812"/>
    <cellStyle name="40% - Accent5 4 4 3 2" xfId="8850"/>
    <cellStyle name="40% - Accent5 4 4 3 3" xfId="15887"/>
    <cellStyle name="40% - Accent5 4 4 4" xfId="2985"/>
    <cellStyle name="40% - Accent5 4 4 4 2" xfId="10023"/>
    <cellStyle name="40% - Accent5 4 4 4 3" xfId="17060"/>
    <cellStyle name="40% - Accent5 4 4 5" xfId="4159"/>
    <cellStyle name="40% - Accent5 4 4 5 2" xfId="11196"/>
    <cellStyle name="40% - Accent5 4 4 5 3" xfId="18233"/>
    <cellStyle name="40% - Accent5 4 4 6" xfId="5332"/>
    <cellStyle name="40% - Accent5 4 4 6 2" xfId="12369"/>
    <cellStyle name="40% - Accent5 4 4 6 3" xfId="19406"/>
    <cellStyle name="40% - Accent5 4 4 7" xfId="6505"/>
    <cellStyle name="40% - Accent5 4 4 7 2" xfId="13542"/>
    <cellStyle name="40% - Accent5 4 4 7 3" xfId="20579"/>
    <cellStyle name="40% - Accent5 4 4 8" xfId="7678"/>
    <cellStyle name="40% - Accent5 4 4 9" xfId="14715"/>
    <cellStyle name="40% - Accent5 4 5" xfId="828"/>
    <cellStyle name="40% - Accent5 4 5 2" xfId="1943"/>
    <cellStyle name="40% - Accent5 4 5 2 2" xfId="8981"/>
    <cellStyle name="40% - Accent5 4 5 2 3" xfId="16018"/>
    <cellStyle name="40% - Accent5 4 5 3" xfId="3116"/>
    <cellStyle name="40% - Accent5 4 5 3 2" xfId="10154"/>
    <cellStyle name="40% - Accent5 4 5 3 3" xfId="17191"/>
    <cellStyle name="40% - Accent5 4 5 4" xfId="4290"/>
    <cellStyle name="40% - Accent5 4 5 4 2" xfId="11327"/>
    <cellStyle name="40% - Accent5 4 5 4 3" xfId="18364"/>
    <cellStyle name="40% - Accent5 4 5 5" xfId="5463"/>
    <cellStyle name="40% - Accent5 4 5 5 2" xfId="12500"/>
    <cellStyle name="40% - Accent5 4 5 5 3" xfId="19537"/>
    <cellStyle name="40% - Accent5 4 5 6" xfId="6636"/>
    <cellStyle name="40% - Accent5 4 5 6 2" xfId="13673"/>
    <cellStyle name="40% - Accent5 4 5 6 3" xfId="20710"/>
    <cellStyle name="40% - Accent5 4 5 7" xfId="7809"/>
    <cellStyle name="40% - Accent5 4 5 8" xfId="14846"/>
    <cellStyle name="40% - Accent5 4 6" xfId="253"/>
    <cellStyle name="40% - Accent5 4 6 2" xfId="8407"/>
    <cellStyle name="40% - Accent5 4 6 3" xfId="15444"/>
    <cellStyle name="40% - Accent5 4 7" xfId="2541"/>
    <cellStyle name="40% - Accent5 4 7 2" xfId="9579"/>
    <cellStyle name="40% - Accent5 4 7 3" xfId="16616"/>
    <cellStyle name="40% - Accent5 4 8" xfId="3715"/>
    <cellStyle name="40% - Accent5 4 8 2" xfId="10752"/>
    <cellStyle name="40% - Accent5 4 8 3" xfId="17789"/>
    <cellStyle name="40% - Accent5 4 9" xfId="4888"/>
    <cellStyle name="40% - Accent5 4 9 2" xfId="11925"/>
    <cellStyle name="40% - Accent5 4 9 3" xfId="18962"/>
    <cellStyle name="40% - Accent5 5" xfId="141"/>
    <cellStyle name="40% - Accent5 5 10" xfId="6062"/>
    <cellStyle name="40% - Accent5 5 10 2" xfId="13099"/>
    <cellStyle name="40% - Accent5 5 10 3" xfId="20136"/>
    <cellStyle name="40% - Accent5 5 11" xfId="7235"/>
    <cellStyle name="40% - Accent5 5 12" xfId="14272"/>
    <cellStyle name="40% - Accent5 5 2" xfId="349"/>
    <cellStyle name="40% - Accent5 5 2 10" xfId="7330"/>
    <cellStyle name="40% - Accent5 5 2 11" xfId="14367"/>
    <cellStyle name="40% - Accent5 5 2 2" xfId="508"/>
    <cellStyle name="40% - Accent5 5 2 2 2" xfId="1084"/>
    <cellStyle name="40% - Accent5 5 2 2 2 2" xfId="2199"/>
    <cellStyle name="40% - Accent5 5 2 2 2 2 2" xfId="9237"/>
    <cellStyle name="40% - Accent5 5 2 2 2 2 3" xfId="16274"/>
    <cellStyle name="40% - Accent5 5 2 2 2 3" xfId="3372"/>
    <cellStyle name="40% - Accent5 5 2 2 2 3 2" xfId="10410"/>
    <cellStyle name="40% - Accent5 5 2 2 2 3 3" xfId="17447"/>
    <cellStyle name="40% - Accent5 5 2 2 2 4" xfId="4546"/>
    <cellStyle name="40% - Accent5 5 2 2 2 4 2" xfId="11583"/>
    <cellStyle name="40% - Accent5 5 2 2 2 4 3" xfId="18620"/>
    <cellStyle name="40% - Accent5 5 2 2 2 5" xfId="5719"/>
    <cellStyle name="40% - Accent5 5 2 2 2 5 2" xfId="12756"/>
    <cellStyle name="40% - Accent5 5 2 2 2 5 3" xfId="19793"/>
    <cellStyle name="40% - Accent5 5 2 2 2 6" xfId="6892"/>
    <cellStyle name="40% - Accent5 5 2 2 2 6 2" xfId="13929"/>
    <cellStyle name="40% - Accent5 5 2 2 2 6 3" xfId="20966"/>
    <cellStyle name="40% - Accent5 5 2 2 2 7" xfId="8065"/>
    <cellStyle name="40% - Accent5 5 2 2 2 8" xfId="15102"/>
    <cellStyle name="40% - Accent5 5 2 2 3" xfId="1623"/>
    <cellStyle name="40% - Accent5 5 2 2 3 2" xfId="8661"/>
    <cellStyle name="40% - Accent5 5 2 2 3 3" xfId="15698"/>
    <cellStyle name="40% - Accent5 5 2 2 4" xfId="2796"/>
    <cellStyle name="40% - Accent5 5 2 2 4 2" xfId="9834"/>
    <cellStyle name="40% - Accent5 5 2 2 4 3" xfId="16871"/>
    <cellStyle name="40% - Accent5 5 2 2 5" xfId="3970"/>
    <cellStyle name="40% - Accent5 5 2 2 5 2" xfId="11007"/>
    <cellStyle name="40% - Accent5 5 2 2 5 3" xfId="18044"/>
    <cellStyle name="40% - Accent5 5 2 2 6" xfId="5143"/>
    <cellStyle name="40% - Accent5 5 2 2 6 2" xfId="12180"/>
    <cellStyle name="40% - Accent5 5 2 2 6 3" xfId="19217"/>
    <cellStyle name="40% - Accent5 5 2 2 7" xfId="6316"/>
    <cellStyle name="40% - Accent5 5 2 2 7 2" xfId="13353"/>
    <cellStyle name="40% - Accent5 5 2 2 7 3" xfId="20390"/>
    <cellStyle name="40% - Accent5 5 2 2 8" xfId="7489"/>
    <cellStyle name="40% - Accent5 5 2 2 9" xfId="14526"/>
    <cellStyle name="40% - Accent5 5 2 3" xfId="700"/>
    <cellStyle name="40% - Accent5 5 2 3 2" xfId="1276"/>
    <cellStyle name="40% - Accent5 5 2 3 2 2" xfId="2391"/>
    <cellStyle name="40% - Accent5 5 2 3 2 2 2" xfId="9429"/>
    <cellStyle name="40% - Accent5 5 2 3 2 2 3" xfId="16466"/>
    <cellStyle name="40% - Accent5 5 2 3 2 3" xfId="3564"/>
    <cellStyle name="40% - Accent5 5 2 3 2 3 2" xfId="10602"/>
    <cellStyle name="40% - Accent5 5 2 3 2 3 3" xfId="17639"/>
    <cellStyle name="40% - Accent5 5 2 3 2 4" xfId="4738"/>
    <cellStyle name="40% - Accent5 5 2 3 2 4 2" xfId="11775"/>
    <cellStyle name="40% - Accent5 5 2 3 2 4 3" xfId="18812"/>
    <cellStyle name="40% - Accent5 5 2 3 2 5" xfId="5911"/>
    <cellStyle name="40% - Accent5 5 2 3 2 5 2" xfId="12948"/>
    <cellStyle name="40% - Accent5 5 2 3 2 5 3" xfId="19985"/>
    <cellStyle name="40% - Accent5 5 2 3 2 6" xfId="7084"/>
    <cellStyle name="40% - Accent5 5 2 3 2 6 2" xfId="14121"/>
    <cellStyle name="40% - Accent5 5 2 3 2 6 3" xfId="21158"/>
    <cellStyle name="40% - Accent5 5 2 3 2 7" xfId="8257"/>
    <cellStyle name="40% - Accent5 5 2 3 2 8" xfId="15294"/>
    <cellStyle name="40% - Accent5 5 2 3 3" xfId="1815"/>
    <cellStyle name="40% - Accent5 5 2 3 3 2" xfId="8853"/>
    <cellStyle name="40% - Accent5 5 2 3 3 3" xfId="15890"/>
    <cellStyle name="40% - Accent5 5 2 3 4" xfId="2988"/>
    <cellStyle name="40% - Accent5 5 2 3 4 2" xfId="10026"/>
    <cellStyle name="40% - Accent5 5 2 3 4 3" xfId="17063"/>
    <cellStyle name="40% - Accent5 5 2 3 5" xfId="4162"/>
    <cellStyle name="40% - Accent5 5 2 3 5 2" xfId="11199"/>
    <cellStyle name="40% - Accent5 5 2 3 5 3" xfId="18236"/>
    <cellStyle name="40% - Accent5 5 2 3 6" xfId="5335"/>
    <cellStyle name="40% - Accent5 5 2 3 6 2" xfId="12372"/>
    <cellStyle name="40% - Accent5 5 2 3 6 3" xfId="19409"/>
    <cellStyle name="40% - Accent5 5 2 3 7" xfId="6508"/>
    <cellStyle name="40% - Accent5 5 2 3 7 2" xfId="13545"/>
    <cellStyle name="40% - Accent5 5 2 3 7 3" xfId="20582"/>
    <cellStyle name="40% - Accent5 5 2 3 8" xfId="7681"/>
    <cellStyle name="40% - Accent5 5 2 3 9" xfId="14718"/>
    <cellStyle name="40% - Accent5 5 2 4" xfId="925"/>
    <cellStyle name="40% - Accent5 5 2 4 2" xfId="2040"/>
    <cellStyle name="40% - Accent5 5 2 4 2 2" xfId="9078"/>
    <cellStyle name="40% - Accent5 5 2 4 2 3" xfId="16115"/>
    <cellStyle name="40% - Accent5 5 2 4 3" xfId="3213"/>
    <cellStyle name="40% - Accent5 5 2 4 3 2" xfId="10251"/>
    <cellStyle name="40% - Accent5 5 2 4 3 3" xfId="17288"/>
    <cellStyle name="40% - Accent5 5 2 4 4" xfId="4387"/>
    <cellStyle name="40% - Accent5 5 2 4 4 2" xfId="11424"/>
    <cellStyle name="40% - Accent5 5 2 4 4 3" xfId="18461"/>
    <cellStyle name="40% - Accent5 5 2 4 5" xfId="5560"/>
    <cellStyle name="40% - Accent5 5 2 4 5 2" xfId="12597"/>
    <cellStyle name="40% - Accent5 5 2 4 5 3" xfId="19634"/>
    <cellStyle name="40% - Accent5 5 2 4 6" xfId="6733"/>
    <cellStyle name="40% - Accent5 5 2 4 6 2" xfId="13770"/>
    <cellStyle name="40% - Accent5 5 2 4 6 3" xfId="20807"/>
    <cellStyle name="40% - Accent5 5 2 4 7" xfId="7906"/>
    <cellStyle name="40% - Accent5 5 2 4 8" xfId="14943"/>
    <cellStyle name="40% - Accent5 5 2 5" xfId="1464"/>
    <cellStyle name="40% - Accent5 5 2 5 2" xfId="8502"/>
    <cellStyle name="40% - Accent5 5 2 5 3" xfId="15539"/>
    <cellStyle name="40% - Accent5 5 2 6" xfId="2637"/>
    <cellStyle name="40% - Accent5 5 2 6 2" xfId="9675"/>
    <cellStyle name="40% - Accent5 5 2 6 3" xfId="16712"/>
    <cellStyle name="40% - Accent5 5 2 7" xfId="3811"/>
    <cellStyle name="40% - Accent5 5 2 7 2" xfId="10848"/>
    <cellStyle name="40% - Accent5 5 2 7 3" xfId="17885"/>
    <cellStyle name="40% - Accent5 5 2 8" xfId="4984"/>
    <cellStyle name="40% - Accent5 5 2 8 2" xfId="12021"/>
    <cellStyle name="40% - Accent5 5 2 8 3" xfId="19058"/>
    <cellStyle name="40% - Accent5 5 2 9" xfId="6157"/>
    <cellStyle name="40% - Accent5 5 2 9 2" xfId="13194"/>
    <cellStyle name="40% - Accent5 5 2 9 3" xfId="20231"/>
    <cellStyle name="40% - Accent5 5 3" xfId="507"/>
    <cellStyle name="40% - Accent5 5 3 2" xfId="1083"/>
    <cellStyle name="40% - Accent5 5 3 2 2" xfId="2198"/>
    <cellStyle name="40% - Accent5 5 3 2 2 2" xfId="9236"/>
    <cellStyle name="40% - Accent5 5 3 2 2 3" xfId="16273"/>
    <cellStyle name="40% - Accent5 5 3 2 3" xfId="3371"/>
    <cellStyle name="40% - Accent5 5 3 2 3 2" xfId="10409"/>
    <cellStyle name="40% - Accent5 5 3 2 3 3" xfId="17446"/>
    <cellStyle name="40% - Accent5 5 3 2 4" xfId="4545"/>
    <cellStyle name="40% - Accent5 5 3 2 4 2" xfId="11582"/>
    <cellStyle name="40% - Accent5 5 3 2 4 3" xfId="18619"/>
    <cellStyle name="40% - Accent5 5 3 2 5" xfId="5718"/>
    <cellStyle name="40% - Accent5 5 3 2 5 2" xfId="12755"/>
    <cellStyle name="40% - Accent5 5 3 2 5 3" xfId="19792"/>
    <cellStyle name="40% - Accent5 5 3 2 6" xfId="6891"/>
    <cellStyle name="40% - Accent5 5 3 2 6 2" xfId="13928"/>
    <cellStyle name="40% - Accent5 5 3 2 6 3" xfId="20965"/>
    <cellStyle name="40% - Accent5 5 3 2 7" xfId="8064"/>
    <cellStyle name="40% - Accent5 5 3 2 8" xfId="15101"/>
    <cellStyle name="40% - Accent5 5 3 3" xfId="1622"/>
    <cellStyle name="40% - Accent5 5 3 3 2" xfId="8660"/>
    <cellStyle name="40% - Accent5 5 3 3 3" xfId="15697"/>
    <cellStyle name="40% - Accent5 5 3 4" xfId="2795"/>
    <cellStyle name="40% - Accent5 5 3 4 2" xfId="9833"/>
    <cellStyle name="40% - Accent5 5 3 4 3" xfId="16870"/>
    <cellStyle name="40% - Accent5 5 3 5" xfId="3969"/>
    <cellStyle name="40% - Accent5 5 3 5 2" xfId="11006"/>
    <cellStyle name="40% - Accent5 5 3 5 3" xfId="18043"/>
    <cellStyle name="40% - Accent5 5 3 6" xfId="5142"/>
    <cellStyle name="40% - Accent5 5 3 6 2" xfId="12179"/>
    <cellStyle name="40% - Accent5 5 3 6 3" xfId="19216"/>
    <cellStyle name="40% - Accent5 5 3 7" xfId="6315"/>
    <cellStyle name="40% - Accent5 5 3 7 2" xfId="13352"/>
    <cellStyle name="40% - Accent5 5 3 7 3" xfId="20389"/>
    <cellStyle name="40% - Accent5 5 3 8" xfId="7488"/>
    <cellStyle name="40% - Accent5 5 3 9" xfId="14525"/>
    <cellStyle name="40% - Accent5 5 4" xfId="699"/>
    <cellStyle name="40% - Accent5 5 4 2" xfId="1275"/>
    <cellStyle name="40% - Accent5 5 4 2 2" xfId="2390"/>
    <cellStyle name="40% - Accent5 5 4 2 2 2" xfId="9428"/>
    <cellStyle name="40% - Accent5 5 4 2 2 3" xfId="16465"/>
    <cellStyle name="40% - Accent5 5 4 2 3" xfId="3563"/>
    <cellStyle name="40% - Accent5 5 4 2 3 2" xfId="10601"/>
    <cellStyle name="40% - Accent5 5 4 2 3 3" xfId="17638"/>
    <cellStyle name="40% - Accent5 5 4 2 4" xfId="4737"/>
    <cellStyle name="40% - Accent5 5 4 2 4 2" xfId="11774"/>
    <cellStyle name="40% - Accent5 5 4 2 4 3" xfId="18811"/>
    <cellStyle name="40% - Accent5 5 4 2 5" xfId="5910"/>
    <cellStyle name="40% - Accent5 5 4 2 5 2" xfId="12947"/>
    <cellStyle name="40% - Accent5 5 4 2 5 3" xfId="19984"/>
    <cellStyle name="40% - Accent5 5 4 2 6" xfId="7083"/>
    <cellStyle name="40% - Accent5 5 4 2 6 2" xfId="14120"/>
    <cellStyle name="40% - Accent5 5 4 2 6 3" xfId="21157"/>
    <cellStyle name="40% - Accent5 5 4 2 7" xfId="8256"/>
    <cellStyle name="40% - Accent5 5 4 2 8" xfId="15293"/>
    <cellStyle name="40% - Accent5 5 4 3" xfId="1814"/>
    <cellStyle name="40% - Accent5 5 4 3 2" xfId="8852"/>
    <cellStyle name="40% - Accent5 5 4 3 3" xfId="15889"/>
    <cellStyle name="40% - Accent5 5 4 4" xfId="2987"/>
    <cellStyle name="40% - Accent5 5 4 4 2" xfId="10025"/>
    <cellStyle name="40% - Accent5 5 4 4 3" xfId="17062"/>
    <cellStyle name="40% - Accent5 5 4 5" xfId="4161"/>
    <cellStyle name="40% - Accent5 5 4 5 2" xfId="11198"/>
    <cellStyle name="40% - Accent5 5 4 5 3" xfId="18235"/>
    <cellStyle name="40% - Accent5 5 4 6" xfId="5334"/>
    <cellStyle name="40% - Accent5 5 4 6 2" xfId="12371"/>
    <cellStyle name="40% - Accent5 5 4 6 3" xfId="19408"/>
    <cellStyle name="40% - Accent5 5 4 7" xfId="6507"/>
    <cellStyle name="40% - Accent5 5 4 7 2" xfId="13544"/>
    <cellStyle name="40% - Accent5 5 4 7 3" xfId="20581"/>
    <cellStyle name="40% - Accent5 5 4 8" xfId="7680"/>
    <cellStyle name="40% - Accent5 5 4 9" xfId="14717"/>
    <cellStyle name="40% - Accent5 5 5" xfId="829"/>
    <cellStyle name="40% - Accent5 5 5 2" xfId="1944"/>
    <cellStyle name="40% - Accent5 5 5 2 2" xfId="8982"/>
    <cellStyle name="40% - Accent5 5 5 2 3" xfId="16019"/>
    <cellStyle name="40% - Accent5 5 5 3" xfId="3117"/>
    <cellStyle name="40% - Accent5 5 5 3 2" xfId="10155"/>
    <cellStyle name="40% - Accent5 5 5 3 3" xfId="17192"/>
    <cellStyle name="40% - Accent5 5 5 4" xfId="4291"/>
    <cellStyle name="40% - Accent5 5 5 4 2" xfId="11328"/>
    <cellStyle name="40% - Accent5 5 5 4 3" xfId="18365"/>
    <cellStyle name="40% - Accent5 5 5 5" xfId="5464"/>
    <cellStyle name="40% - Accent5 5 5 5 2" xfId="12501"/>
    <cellStyle name="40% - Accent5 5 5 5 3" xfId="19538"/>
    <cellStyle name="40% - Accent5 5 5 6" xfId="6637"/>
    <cellStyle name="40% - Accent5 5 5 6 2" xfId="13674"/>
    <cellStyle name="40% - Accent5 5 5 6 3" xfId="20711"/>
    <cellStyle name="40% - Accent5 5 5 7" xfId="7810"/>
    <cellStyle name="40% - Accent5 5 5 8" xfId="14847"/>
    <cellStyle name="40% - Accent5 5 6" xfId="254"/>
    <cellStyle name="40% - Accent5 5 6 2" xfId="8408"/>
    <cellStyle name="40% - Accent5 5 6 3" xfId="15445"/>
    <cellStyle name="40% - Accent5 5 7" xfId="2542"/>
    <cellStyle name="40% - Accent5 5 7 2" xfId="9580"/>
    <cellStyle name="40% - Accent5 5 7 3" xfId="16617"/>
    <cellStyle name="40% - Accent5 5 8" xfId="3716"/>
    <cellStyle name="40% - Accent5 5 8 2" xfId="10753"/>
    <cellStyle name="40% - Accent5 5 8 3" xfId="17790"/>
    <cellStyle name="40% - Accent5 5 9" xfId="4889"/>
    <cellStyle name="40% - Accent5 5 9 2" xfId="11926"/>
    <cellStyle name="40% - Accent5 5 9 3" xfId="18963"/>
    <cellStyle name="40% - Accent5 6" xfId="157"/>
    <cellStyle name="40% - Accent5 6 10" xfId="6063"/>
    <cellStyle name="40% - Accent5 6 10 2" xfId="13100"/>
    <cellStyle name="40% - Accent5 6 10 3" xfId="20137"/>
    <cellStyle name="40% - Accent5 6 11" xfId="7236"/>
    <cellStyle name="40% - Accent5 6 12" xfId="14273"/>
    <cellStyle name="40% - Accent5 6 2" xfId="350"/>
    <cellStyle name="40% - Accent5 6 2 10" xfId="7331"/>
    <cellStyle name="40% - Accent5 6 2 11" xfId="14368"/>
    <cellStyle name="40% - Accent5 6 2 2" xfId="510"/>
    <cellStyle name="40% - Accent5 6 2 2 2" xfId="1086"/>
    <cellStyle name="40% - Accent5 6 2 2 2 2" xfId="2201"/>
    <cellStyle name="40% - Accent5 6 2 2 2 2 2" xfId="9239"/>
    <cellStyle name="40% - Accent5 6 2 2 2 2 3" xfId="16276"/>
    <cellStyle name="40% - Accent5 6 2 2 2 3" xfId="3374"/>
    <cellStyle name="40% - Accent5 6 2 2 2 3 2" xfId="10412"/>
    <cellStyle name="40% - Accent5 6 2 2 2 3 3" xfId="17449"/>
    <cellStyle name="40% - Accent5 6 2 2 2 4" xfId="4548"/>
    <cellStyle name="40% - Accent5 6 2 2 2 4 2" xfId="11585"/>
    <cellStyle name="40% - Accent5 6 2 2 2 4 3" xfId="18622"/>
    <cellStyle name="40% - Accent5 6 2 2 2 5" xfId="5721"/>
    <cellStyle name="40% - Accent5 6 2 2 2 5 2" xfId="12758"/>
    <cellStyle name="40% - Accent5 6 2 2 2 5 3" xfId="19795"/>
    <cellStyle name="40% - Accent5 6 2 2 2 6" xfId="6894"/>
    <cellStyle name="40% - Accent5 6 2 2 2 6 2" xfId="13931"/>
    <cellStyle name="40% - Accent5 6 2 2 2 6 3" xfId="20968"/>
    <cellStyle name="40% - Accent5 6 2 2 2 7" xfId="8067"/>
    <cellStyle name="40% - Accent5 6 2 2 2 8" xfId="15104"/>
    <cellStyle name="40% - Accent5 6 2 2 3" xfId="1625"/>
    <cellStyle name="40% - Accent5 6 2 2 3 2" xfId="8663"/>
    <cellStyle name="40% - Accent5 6 2 2 3 3" xfId="15700"/>
    <cellStyle name="40% - Accent5 6 2 2 4" xfId="2798"/>
    <cellStyle name="40% - Accent5 6 2 2 4 2" xfId="9836"/>
    <cellStyle name="40% - Accent5 6 2 2 4 3" xfId="16873"/>
    <cellStyle name="40% - Accent5 6 2 2 5" xfId="3972"/>
    <cellStyle name="40% - Accent5 6 2 2 5 2" xfId="11009"/>
    <cellStyle name="40% - Accent5 6 2 2 5 3" xfId="18046"/>
    <cellStyle name="40% - Accent5 6 2 2 6" xfId="5145"/>
    <cellStyle name="40% - Accent5 6 2 2 6 2" xfId="12182"/>
    <cellStyle name="40% - Accent5 6 2 2 6 3" xfId="19219"/>
    <cellStyle name="40% - Accent5 6 2 2 7" xfId="6318"/>
    <cellStyle name="40% - Accent5 6 2 2 7 2" xfId="13355"/>
    <cellStyle name="40% - Accent5 6 2 2 7 3" xfId="20392"/>
    <cellStyle name="40% - Accent5 6 2 2 8" xfId="7491"/>
    <cellStyle name="40% - Accent5 6 2 2 9" xfId="14528"/>
    <cellStyle name="40% - Accent5 6 2 3" xfId="702"/>
    <cellStyle name="40% - Accent5 6 2 3 2" xfId="1278"/>
    <cellStyle name="40% - Accent5 6 2 3 2 2" xfId="2393"/>
    <cellStyle name="40% - Accent5 6 2 3 2 2 2" xfId="9431"/>
    <cellStyle name="40% - Accent5 6 2 3 2 2 3" xfId="16468"/>
    <cellStyle name="40% - Accent5 6 2 3 2 3" xfId="3566"/>
    <cellStyle name="40% - Accent5 6 2 3 2 3 2" xfId="10604"/>
    <cellStyle name="40% - Accent5 6 2 3 2 3 3" xfId="17641"/>
    <cellStyle name="40% - Accent5 6 2 3 2 4" xfId="4740"/>
    <cellStyle name="40% - Accent5 6 2 3 2 4 2" xfId="11777"/>
    <cellStyle name="40% - Accent5 6 2 3 2 4 3" xfId="18814"/>
    <cellStyle name="40% - Accent5 6 2 3 2 5" xfId="5913"/>
    <cellStyle name="40% - Accent5 6 2 3 2 5 2" xfId="12950"/>
    <cellStyle name="40% - Accent5 6 2 3 2 5 3" xfId="19987"/>
    <cellStyle name="40% - Accent5 6 2 3 2 6" xfId="7086"/>
    <cellStyle name="40% - Accent5 6 2 3 2 6 2" xfId="14123"/>
    <cellStyle name="40% - Accent5 6 2 3 2 6 3" xfId="21160"/>
    <cellStyle name="40% - Accent5 6 2 3 2 7" xfId="8259"/>
    <cellStyle name="40% - Accent5 6 2 3 2 8" xfId="15296"/>
    <cellStyle name="40% - Accent5 6 2 3 3" xfId="1817"/>
    <cellStyle name="40% - Accent5 6 2 3 3 2" xfId="8855"/>
    <cellStyle name="40% - Accent5 6 2 3 3 3" xfId="15892"/>
    <cellStyle name="40% - Accent5 6 2 3 4" xfId="2990"/>
    <cellStyle name="40% - Accent5 6 2 3 4 2" xfId="10028"/>
    <cellStyle name="40% - Accent5 6 2 3 4 3" xfId="17065"/>
    <cellStyle name="40% - Accent5 6 2 3 5" xfId="4164"/>
    <cellStyle name="40% - Accent5 6 2 3 5 2" xfId="11201"/>
    <cellStyle name="40% - Accent5 6 2 3 5 3" xfId="18238"/>
    <cellStyle name="40% - Accent5 6 2 3 6" xfId="5337"/>
    <cellStyle name="40% - Accent5 6 2 3 6 2" xfId="12374"/>
    <cellStyle name="40% - Accent5 6 2 3 6 3" xfId="19411"/>
    <cellStyle name="40% - Accent5 6 2 3 7" xfId="6510"/>
    <cellStyle name="40% - Accent5 6 2 3 7 2" xfId="13547"/>
    <cellStyle name="40% - Accent5 6 2 3 7 3" xfId="20584"/>
    <cellStyle name="40% - Accent5 6 2 3 8" xfId="7683"/>
    <cellStyle name="40% - Accent5 6 2 3 9" xfId="14720"/>
    <cellStyle name="40% - Accent5 6 2 4" xfId="926"/>
    <cellStyle name="40% - Accent5 6 2 4 2" xfId="2041"/>
    <cellStyle name="40% - Accent5 6 2 4 2 2" xfId="9079"/>
    <cellStyle name="40% - Accent5 6 2 4 2 3" xfId="16116"/>
    <cellStyle name="40% - Accent5 6 2 4 3" xfId="3214"/>
    <cellStyle name="40% - Accent5 6 2 4 3 2" xfId="10252"/>
    <cellStyle name="40% - Accent5 6 2 4 3 3" xfId="17289"/>
    <cellStyle name="40% - Accent5 6 2 4 4" xfId="4388"/>
    <cellStyle name="40% - Accent5 6 2 4 4 2" xfId="11425"/>
    <cellStyle name="40% - Accent5 6 2 4 4 3" xfId="18462"/>
    <cellStyle name="40% - Accent5 6 2 4 5" xfId="5561"/>
    <cellStyle name="40% - Accent5 6 2 4 5 2" xfId="12598"/>
    <cellStyle name="40% - Accent5 6 2 4 5 3" xfId="19635"/>
    <cellStyle name="40% - Accent5 6 2 4 6" xfId="6734"/>
    <cellStyle name="40% - Accent5 6 2 4 6 2" xfId="13771"/>
    <cellStyle name="40% - Accent5 6 2 4 6 3" xfId="20808"/>
    <cellStyle name="40% - Accent5 6 2 4 7" xfId="7907"/>
    <cellStyle name="40% - Accent5 6 2 4 8" xfId="14944"/>
    <cellStyle name="40% - Accent5 6 2 5" xfId="1465"/>
    <cellStyle name="40% - Accent5 6 2 5 2" xfId="8503"/>
    <cellStyle name="40% - Accent5 6 2 5 3" xfId="15540"/>
    <cellStyle name="40% - Accent5 6 2 6" xfId="2638"/>
    <cellStyle name="40% - Accent5 6 2 6 2" xfId="9676"/>
    <cellStyle name="40% - Accent5 6 2 6 3" xfId="16713"/>
    <cellStyle name="40% - Accent5 6 2 7" xfId="3812"/>
    <cellStyle name="40% - Accent5 6 2 7 2" xfId="10849"/>
    <cellStyle name="40% - Accent5 6 2 7 3" xfId="17886"/>
    <cellStyle name="40% - Accent5 6 2 8" xfId="4985"/>
    <cellStyle name="40% - Accent5 6 2 8 2" xfId="12022"/>
    <cellStyle name="40% - Accent5 6 2 8 3" xfId="19059"/>
    <cellStyle name="40% - Accent5 6 2 9" xfId="6158"/>
    <cellStyle name="40% - Accent5 6 2 9 2" xfId="13195"/>
    <cellStyle name="40% - Accent5 6 2 9 3" xfId="20232"/>
    <cellStyle name="40% - Accent5 6 3" xfId="509"/>
    <cellStyle name="40% - Accent5 6 3 2" xfId="1085"/>
    <cellStyle name="40% - Accent5 6 3 2 2" xfId="2200"/>
    <cellStyle name="40% - Accent5 6 3 2 2 2" xfId="9238"/>
    <cellStyle name="40% - Accent5 6 3 2 2 3" xfId="16275"/>
    <cellStyle name="40% - Accent5 6 3 2 3" xfId="3373"/>
    <cellStyle name="40% - Accent5 6 3 2 3 2" xfId="10411"/>
    <cellStyle name="40% - Accent5 6 3 2 3 3" xfId="17448"/>
    <cellStyle name="40% - Accent5 6 3 2 4" xfId="4547"/>
    <cellStyle name="40% - Accent5 6 3 2 4 2" xfId="11584"/>
    <cellStyle name="40% - Accent5 6 3 2 4 3" xfId="18621"/>
    <cellStyle name="40% - Accent5 6 3 2 5" xfId="5720"/>
    <cellStyle name="40% - Accent5 6 3 2 5 2" xfId="12757"/>
    <cellStyle name="40% - Accent5 6 3 2 5 3" xfId="19794"/>
    <cellStyle name="40% - Accent5 6 3 2 6" xfId="6893"/>
    <cellStyle name="40% - Accent5 6 3 2 6 2" xfId="13930"/>
    <cellStyle name="40% - Accent5 6 3 2 6 3" xfId="20967"/>
    <cellStyle name="40% - Accent5 6 3 2 7" xfId="8066"/>
    <cellStyle name="40% - Accent5 6 3 2 8" xfId="15103"/>
    <cellStyle name="40% - Accent5 6 3 3" xfId="1624"/>
    <cellStyle name="40% - Accent5 6 3 3 2" xfId="8662"/>
    <cellStyle name="40% - Accent5 6 3 3 3" xfId="15699"/>
    <cellStyle name="40% - Accent5 6 3 4" xfId="2797"/>
    <cellStyle name="40% - Accent5 6 3 4 2" xfId="9835"/>
    <cellStyle name="40% - Accent5 6 3 4 3" xfId="16872"/>
    <cellStyle name="40% - Accent5 6 3 5" xfId="3971"/>
    <cellStyle name="40% - Accent5 6 3 5 2" xfId="11008"/>
    <cellStyle name="40% - Accent5 6 3 5 3" xfId="18045"/>
    <cellStyle name="40% - Accent5 6 3 6" xfId="5144"/>
    <cellStyle name="40% - Accent5 6 3 6 2" xfId="12181"/>
    <cellStyle name="40% - Accent5 6 3 6 3" xfId="19218"/>
    <cellStyle name="40% - Accent5 6 3 7" xfId="6317"/>
    <cellStyle name="40% - Accent5 6 3 7 2" xfId="13354"/>
    <cellStyle name="40% - Accent5 6 3 7 3" xfId="20391"/>
    <cellStyle name="40% - Accent5 6 3 8" xfId="7490"/>
    <cellStyle name="40% - Accent5 6 3 9" xfId="14527"/>
    <cellStyle name="40% - Accent5 6 4" xfId="701"/>
    <cellStyle name="40% - Accent5 6 4 2" xfId="1277"/>
    <cellStyle name="40% - Accent5 6 4 2 2" xfId="2392"/>
    <cellStyle name="40% - Accent5 6 4 2 2 2" xfId="9430"/>
    <cellStyle name="40% - Accent5 6 4 2 2 3" xfId="16467"/>
    <cellStyle name="40% - Accent5 6 4 2 3" xfId="3565"/>
    <cellStyle name="40% - Accent5 6 4 2 3 2" xfId="10603"/>
    <cellStyle name="40% - Accent5 6 4 2 3 3" xfId="17640"/>
    <cellStyle name="40% - Accent5 6 4 2 4" xfId="4739"/>
    <cellStyle name="40% - Accent5 6 4 2 4 2" xfId="11776"/>
    <cellStyle name="40% - Accent5 6 4 2 4 3" xfId="18813"/>
    <cellStyle name="40% - Accent5 6 4 2 5" xfId="5912"/>
    <cellStyle name="40% - Accent5 6 4 2 5 2" xfId="12949"/>
    <cellStyle name="40% - Accent5 6 4 2 5 3" xfId="19986"/>
    <cellStyle name="40% - Accent5 6 4 2 6" xfId="7085"/>
    <cellStyle name="40% - Accent5 6 4 2 6 2" xfId="14122"/>
    <cellStyle name="40% - Accent5 6 4 2 6 3" xfId="21159"/>
    <cellStyle name="40% - Accent5 6 4 2 7" xfId="8258"/>
    <cellStyle name="40% - Accent5 6 4 2 8" xfId="15295"/>
    <cellStyle name="40% - Accent5 6 4 3" xfId="1816"/>
    <cellStyle name="40% - Accent5 6 4 3 2" xfId="8854"/>
    <cellStyle name="40% - Accent5 6 4 3 3" xfId="15891"/>
    <cellStyle name="40% - Accent5 6 4 4" xfId="2989"/>
    <cellStyle name="40% - Accent5 6 4 4 2" xfId="10027"/>
    <cellStyle name="40% - Accent5 6 4 4 3" xfId="17064"/>
    <cellStyle name="40% - Accent5 6 4 5" xfId="4163"/>
    <cellStyle name="40% - Accent5 6 4 5 2" xfId="11200"/>
    <cellStyle name="40% - Accent5 6 4 5 3" xfId="18237"/>
    <cellStyle name="40% - Accent5 6 4 6" xfId="5336"/>
    <cellStyle name="40% - Accent5 6 4 6 2" xfId="12373"/>
    <cellStyle name="40% - Accent5 6 4 6 3" xfId="19410"/>
    <cellStyle name="40% - Accent5 6 4 7" xfId="6509"/>
    <cellStyle name="40% - Accent5 6 4 7 2" xfId="13546"/>
    <cellStyle name="40% - Accent5 6 4 7 3" xfId="20583"/>
    <cellStyle name="40% - Accent5 6 4 8" xfId="7682"/>
    <cellStyle name="40% - Accent5 6 4 9" xfId="14719"/>
    <cellStyle name="40% - Accent5 6 5" xfId="830"/>
    <cellStyle name="40% - Accent5 6 5 2" xfId="1945"/>
    <cellStyle name="40% - Accent5 6 5 2 2" xfId="8983"/>
    <cellStyle name="40% - Accent5 6 5 2 3" xfId="16020"/>
    <cellStyle name="40% - Accent5 6 5 3" xfId="3118"/>
    <cellStyle name="40% - Accent5 6 5 3 2" xfId="10156"/>
    <cellStyle name="40% - Accent5 6 5 3 3" xfId="17193"/>
    <cellStyle name="40% - Accent5 6 5 4" xfId="4292"/>
    <cellStyle name="40% - Accent5 6 5 4 2" xfId="11329"/>
    <cellStyle name="40% - Accent5 6 5 4 3" xfId="18366"/>
    <cellStyle name="40% - Accent5 6 5 5" xfId="5465"/>
    <cellStyle name="40% - Accent5 6 5 5 2" xfId="12502"/>
    <cellStyle name="40% - Accent5 6 5 5 3" xfId="19539"/>
    <cellStyle name="40% - Accent5 6 5 6" xfId="6638"/>
    <cellStyle name="40% - Accent5 6 5 6 2" xfId="13675"/>
    <cellStyle name="40% - Accent5 6 5 6 3" xfId="20712"/>
    <cellStyle name="40% - Accent5 6 5 7" xfId="7811"/>
    <cellStyle name="40% - Accent5 6 5 8" xfId="14848"/>
    <cellStyle name="40% - Accent5 6 6" xfId="255"/>
    <cellStyle name="40% - Accent5 6 6 2" xfId="8409"/>
    <cellStyle name="40% - Accent5 6 6 3" xfId="15446"/>
    <cellStyle name="40% - Accent5 6 7" xfId="2543"/>
    <cellStyle name="40% - Accent5 6 7 2" xfId="9581"/>
    <cellStyle name="40% - Accent5 6 7 3" xfId="16618"/>
    <cellStyle name="40% - Accent5 6 8" xfId="3717"/>
    <cellStyle name="40% - Accent5 6 8 2" xfId="10754"/>
    <cellStyle name="40% - Accent5 6 8 3" xfId="17791"/>
    <cellStyle name="40% - Accent5 6 9" xfId="4890"/>
    <cellStyle name="40% - Accent5 6 9 2" xfId="11927"/>
    <cellStyle name="40% - Accent5 6 9 3" xfId="18964"/>
    <cellStyle name="40% - Accent5 7" xfId="173"/>
    <cellStyle name="40% - Accent5 7 10" xfId="6064"/>
    <cellStyle name="40% - Accent5 7 10 2" xfId="13101"/>
    <cellStyle name="40% - Accent5 7 10 3" xfId="20138"/>
    <cellStyle name="40% - Accent5 7 11" xfId="7237"/>
    <cellStyle name="40% - Accent5 7 12" xfId="14274"/>
    <cellStyle name="40% - Accent5 7 2" xfId="351"/>
    <cellStyle name="40% - Accent5 7 2 10" xfId="7332"/>
    <cellStyle name="40% - Accent5 7 2 11" xfId="14369"/>
    <cellStyle name="40% - Accent5 7 2 2" xfId="512"/>
    <cellStyle name="40% - Accent5 7 2 2 2" xfId="1088"/>
    <cellStyle name="40% - Accent5 7 2 2 2 2" xfId="2203"/>
    <cellStyle name="40% - Accent5 7 2 2 2 2 2" xfId="9241"/>
    <cellStyle name="40% - Accent5 7 2 2 2 2 3" xfId="16278"/>
    <cellStyle name="40% - Accent5 7 2 2 2 3" xfId="3376"/>
    <cellStyle name="40% - Accent5 7 2 2 2 3 2" xfId="10414"/>
    <cellStyle name="40% - Accent5 7 2 2 2 3 3" xfId="17451"/>
    <cellStyle name="40% - Accent5 7 2 2 2 4" xfId="4550"/>
    <cellStyle name="40% - Accent5 7 2 2 2 4 2" xfId="11587"/>
    <cellStyle name="40% - Accent5 7 2 2 2 4 3" xfId="18624"/>
    <cellStyle name="40% - Accent5 7 2 2 2 5" xfId="5723"/>
    <cellStyle name="40% - Accent5 7 2 2 2 5 2" xfId="12760"/>
    <cellStyle name="40% - Accent5 7 2 2 2 5 3" xfId="19797"/>
    <cellStyle name="40% - Accent5 7 2 2 2 6" xfId="6896"/>
    <cellStyle name="40% - Accent5 7 2 2 2 6 2" xfId="13933"/>
    <cellStyle name="40% - Accent5 7 2 2 2 6 3" xfId="20970"/>
    <cellStyle name="40% - Accent5 7 2 2 2 7" xfId="8069"/>
    <cellStyle name="40% - Accent5 7 2 2 2 8" xfId="15106"/>
    <cellStyle name="40% - Accent5 7 2 2 3" xfId="1627"/>
    <cellStyle name="40% - Accent5 7 2 2 3 2" xfId="8665"/>
    <cellStyle name="40% - Accent5 7 2 2 3 3" xfId="15702"/>
    <cellStyle name="40% - Accent5 7 2 2 4" xfId="2800"/>
    <cellStyle name="40% - Accent5 7 2 2 4 2" xfId="9838"/>
    <cellStyle name="40% - Accent5 7 2 2 4 3" xfId="16875"/>
    <cellStyle name="40% - Accent5 7 2 2 5" xfId="3974"/>
    <cellStyle name="40% - Accent5 7 2 2 5 2" xfId="11011"/>
    <cellStyle name="40% - Accent5 7 2 2 5 3" xfId="18048"/>
    <cellStyle name="40% - Accent5 7 2 2 6" xfId="5147"/>
    <cellStyle name="40% - Accent5 7 2 2 6 2" xfId="12184"/>
    <cellStyle name="40% - Accent5 7 2 2 6 3" xfId="19221"/>
    <cellStyle name="40% - Accent5 7 2 2 7" xfId="6320"/>
    <cellStyle name="40% - Accent5 7 2 2 7 2" xfId="13357"/>
    <cellStyle name="40% - Accent5 7 2 2 7 3" xfId="20394"/>
    <cellStyle name="40% - Accent5 7 2 2 8" xfId="7493"/>
    <cellStyle name="40% - Accent5 7 2 2 9" xfId="14530"/>
    <cellStyle name="40% - Accent5 7 2 3" xfId="704"/>
    <cellStyle name="40% - Accent5 7 2 3 2" xfId="1280"/>
    <cellStyle name="40% - Accent5 7 2 3 2 2" xfId="2395"/>
    <cellStyle name="40% - Accent5 7 2 3 2 2 2" xfId="9433"/>
    <cellStyle name="40% - Accent5 7 2 3 2 2 3" xfId="16470"/>
    <cellStyle name="40% - Accent5 7 2 3 2 3" xfId="3568"/>
    <cellStyle name="40% - Accent5 7 2 3 2 3 2" xfId="10606"/>
    <cellStyle name="40% - Accent5 7 2 3 2 3 3" xfId="17643"/>
    <cellStyle name="40% - Accent5 7 2 3 2 4" xfId="4742"/>
    <cellStyle name="40% - Accent5 7 2 3 2 4 2" xfId="11779"/>
    <cellStyle name="40% - Accent5 7 2 3 2 4 3" xfId="18816"/>
    <cellStyle name="40% - Accent5 7 2 3 2 5" xfId="5915"/>
    <cellStyle name="40% - Accent5 7 2 3 2 5 2" xfId="12952"/>
    <cellStyle name="40% - Accent5 7 2 3 2 5 3" xfId="19989"/>
    <cellStyle name="40% - Accent5 7 2 3 2 6" xfId="7088"/>
    <cellStyle name="40% - Accent5 7 2 3 2 6 2" xfId="14125"/>
    <cellStyle name="40% - Accent5 7 2 3 2 6 3" xfId="21162"/>
    <cellStyle name="40% - Accent5 7 2 3 2 7" xfId="8261"/>
    <cellStyle name="40% - Accent5 7 2 3 2 8" xfId="15298"/>
    <cellStyle name="40% - Accent5 7 2 3 3" xfId="1819"/>
    <cellStyle name="40% - Accent5 7 2 3 3 2" xfId="8857"/>
    <cellStyle name="40% - Accent5 7 2 3 3 3" xfId="15894"/>
    <cellStyle name="40% - Accent5 7 2 3 4" xfId="2992"/>
    <cellStyle name="40% - Accent5 7 2 3 4 2" xfId="10030"/>
    <cellStyle name="40% - Accent5 7 2 3 4 3" xfId="17067"/>
    <cellStyle name="40% - Accent5 7 2 3 5" xfId="4166"/>
    <cellStyle name="40% - Accent5 7 2 3 5 2" xfId="11203"/>
    <cellStyle name="40% - Accent5 7 2 3 5 3" xfId="18240"/>
    <cellStyle name="40% - Accent5 7 2 3 6" xfId="5339"/>
    <cellStyle name="40% - Accent5 7 2 3 6 2" xfId="12376"/>
    <cellStyle name="40% - Accent5 7 2 3 6 3" xfId="19413"/>
    <cellStyle name="40% - Accent5 7 2 3 7" xfId="6512"/>
    <cellStyle name="40% - Accent5 7 2 3 7 2" xfId="13549"/>
    <cellStyle name="40% - Accent5 7 2 3 7 3" xfId="20586"/>
    <cellStyle name="40% - Accent5 7 2 3 8" xfId="7685"/>
    <cellStyle name="40% - Accent5 7 2 3 9" xfId="14722"/>
    <cellStyle name="40% - Accent5 7 2 4" xfId="927"/>
    <cellStyle name="40% - Accent5 7 2 4 2" xfId="2042"/>
    <cellStyle name="40% - Accent5 7 2 4 2 2" xfId="9080"/>
    <cellStyle name="40% - Accent5 7 2 4 2 3" xfId="16117"/>
    <cellStyle name="40% - Accent5 7 2 4 3" xfId="3215"/>
    <cellStyle name="40% - Accent5 7 2 4 3 2" xfId="10253"/>
    <cellStyle name="40% - Accent5 7 2 4 3 3" xfId="17290"/>
    <cellStyle name="40% - Accent5 7 2 4 4" xfId="4389"/>
    <cellStyle name="40% - Accent5 7 2 4 4 2" xfId="11426"/>
    <cellStyle name="40% - Accent5 7 2 4 4 3" xfId="18463"/>
    <cellStyle name="40% - Accent5 7 2 4 5" xfId="5562"/>
    <cellStyle name="40% - Accent5 7 2 4 5 2" xfId="12599"/>
    <cellStyle name="40% - Accent5 7 2 4 5 3" xfId="19636"/>
    <cellStyle name="40% - Accent5 7 2 4 6" xfId="6735"/>
    <cellStyle name="40% - Accent5 7 2 4 6 2" xfId="13772"/>
    <cellStyle name="40% - Accent5 7 2 4 6 3" xfId="20809"/>
    <cellStyle name="40% - Accent5 7 2 4 7" xfId="7908"/>
    <cellStyle name="40% - Accent5 7 2 4 8" xfId="14945"/>
    <cellStyle name="40% - Accent5 7 2 5" xfId="1466"/>
    <cellStyle name="40% - Accent5 7 2 5 2" xfId="8504"/>
    <cellStyle name="40% - Accent5 7 2 5 3" xfId="15541"/>
    <cellStyle name="40% - Accent5 7 2 6" xfId="2639"/>
    <cellStyle name="40% - Accent5 7 2 6 2" xfId="9677"/>
    <cellStyle name="40% - Accent5 7 2 6 3" xfId="16714"/>
    <cellStyle name="40% - Accent5 7 2 7" xfId="3813"/>
    <cellStyle name="40% - Accent5 7 2 7 2" xfId="10850"/>
    <cellStyle name="40% - Accent5 7 2 7 3" xfId="17887"/>
    <cellStyle name="40% - Accent5 7 2 8" xfId="4986"/>
    <cellStyle name="40% - Accent5 7 2 8 2" xfId="12023"/>
    <cellStyle name="40% - Accent5 7 2 8 3" xfId="19060"/>
    <cellStyle name="40% - Accent5 7 2 9" xfId="6159"/>
    <cellStyle name="40% - Accent5 7 2 9 2" xfId="13196"/>
    <cellStyle name="40% - Accent5 7 2 9 3" xfId="20233"/>
    <cellStyle name="40% - Accent5 7 3" xfId="511"/>
    <cellStyle name="40% - Accent5 7 3 2" xfId="1087"/>
    <cellStyle name="40% - Accent5 7 3 2 2" xfId="2202"/>
    <cellStyle name="40% - Accent5 7 3 2 2 2" xfId="9240"/>
    <cellStyle name="40% - Accent5 7 3 2 2 3" xfId="16277"/>
    <cellStyle name="40% - Accent5 7 3 2 3" xfId="3375"/>
    <cellStyle name="40% - Accent5 7 3 2 3 2" xfId="10413"/>
    <cellStyle name="40% - Accent5 7 3 2 3 3" xfId="17450"/>
    <cellStyle name="40% - Accent5 7 3 2 4" xfId="4549"/>
    <cellStyle name="40% - Accent5 7 3 2 4 2" xfId="11586"/>
    <cellStyle name="40% - Accent5 7 3 2 4 3" xfId="18623"/>
    <cellStyle name="40% - Accent5 7 3 2 5" xfId="5722"/>
    <cellStyle name="40% - Accent5 7 3 2 5 2" xfId="12759"/>
    <cellStyle name="40% - Accent5 7 3 2 5 3" xfId="19796"/>
    <cellStyle name="40% - Accent5 7 3 2 6" xfId="6895"/>
    <cellStyle name="40% - Accent5 7 3 2 6 2" xfId="13932"/>
    <cellStyle name="40% - Accent5 7 3 2 6 3" xfId="20969"/>
    <cellStyle name="40% - Accent5 7 3 2 7" xfId="8068"/>
    <cellStyle name="40% - Accent5 7 3 2 8" xfId="15105"/>
    <cellStyle name="40% - Accent5 7 3 3" xfId="1626"/>
    <cellStyle name="40% - Accent5 7 3 3 2" xfId="8664"/>
    <cellStyle name="40% - Accent5 7 3 3 3" xfId="15701"/>
    <cellStyle name="40% - Accent5 7 3 4" xfId="2799"/>
    <cellStyle name="40% - Accent5 7 3 4 2" xfId="9837"/>
    <cellStyle name="40% - Accent5 7 3 4 3" xfId="16874"/>
    <cellStyle name="40% - Accent5 7 3 5" xfId="3973"/>
    <cellStyle name="40% - Accent5 7 3 5 2" xfId="11010"/>
    <cellStyle name="40% - Accent5 7 3 5 3" xfId="18047"/>
    <cellStyle name="40% - Accent5 7 3 6" xfId="5146"/>
    <cellStyle name="40% - Accent5 7 3 6 2" xfId="12183"/>
    <cellStyle name="40% - Accent5 7 3 6 3" xfId="19220"/>
    <cellStyle name="40% - Accent5 7 3 7" xfId="6319"/>
    <cellStyle name="40% - Accent5 7 3 7 2" xfId="13356"/>
    <cellStyle name="40% - Accent5 7 3 7 3" xfId="20393"/>
    <cellStyle name="40% - Accent5 7 3 8" xfId="7492"/>
    <cellStyle name="40% - Accent5 7 3 9" xfId="14529"/>
    <cellStyle name="40% - Accent5 7 4" xfId="703"/>
    <cellStyle name="40% - Accent5 7 4 2" xfId="1279"/>
    <cellStyle name="40% - Accent5 7 4 2 2" xfId="2394"/>
    <cellStyle name="40% - Accent5 7 4 2 2 2" xfId="9432"/>
    <cellStyle name="40% - Accent5 7 4 2 2 3" xfId="16469"/>
    <cellStyle name="40% - Accent5 7 4 2 3" xfId="3567"/>
    <cellStyle name="40% - Accent5 7 4 2 3 2" xfId="10605"/>
    <cellStyle name="40% - Accent5 7 4 2 3 3" xfId="17642"/>
    <cellStyle name="40% - Accent5 7 4 2 4" xfId="4741"/>
    <cellStyle name="40% - Accent5 7 4 2 4 2" xfId="11778"/>
    <cellStyle name="40% - Accent5 7 4 2 4 3" xfId="18815"/>
    <cellStyle name="40% - Accent5 7 4 2 5" xfId="5914"/>
    <cellStyle name="40% - Accent5 7 4 2 5 2" xfId="12951"/>
    <cellStyle name="40% - Accent5 7 4 2 5 3" xfId="19988"/>
    <cellStyle name="40% - Accent5 7 4 2 6" xfId="7087"/>
    <cellStyle name="40% - Accent5 7 4 2 6 2" xfId="14124"/>
    <cellStyle name="40% - Accent5 7 4 2 6 3" xfId="21161"/>
    <cellStyle name="40% - Accent5 7 4 2 7" xfId="8260"/>
    <cellStyle name="40% - Accent5 7 4 2 8" xfId="15297"/>
    <cellStyle name="40% - Accent5 7 4 3" xfId="1818"/>
    <cellStyle name="40% - Accent5 7 4 3 2" xfId="8856"/>
    <cellStyle name="40% - Accent5 7 4 3 3" xfId="15893"/>
    <cellStyle name="40% - Accent5 7 4 4" xfId="2991"/>
    <cellStyle name="40% - Accent5 7 4 4 2" xfId="10029"/>
    <cellStyle name="40% - Accent5 7 4 4 3" xfId="17066"/>
    <cellStyle name="40% - Accent5 7 4 5" xfId="4165"/>
    <cellStyle name="40% - Accent5 7 4 5 2" xfId="11202"/>
    <cellStyle name="40% - Accent5 7 4 5 3" xfId="18239"/>
    <cellStyle name="40% - Accent5 7 4 6" xfId="5338"/>
    <cellStyle name="40% - Accent5 7 4 6 2" xfId="12375"/>
    <cellStyle name="40% - Accent5 7 4 6 3" xfId="19412"/>
    <cellStyle name="40% - Accent5 7 4 7" xfId="6511"/>
    <cellStyle name="40% - Accent5 7 4 7 2" xfId="13548"/>
    <cellStyle name="40% - Accent5 7 4 7 3" xfId="20585"/>
    <cellStyle name="40% - Accent5 7 4 8" xfId="7684"/>
    <cellStyle name="40% - Accent5 7 4 9" xfId="14721"/>
    <cellStyle name="40% - Accent5 7 5" xfId="831"/>
    <cellStyle name="40% - Accent5 7 5 2" xfId="1946"/>
    <cellStyle name="40% - Accent5 7 5 2 2" xfId="8984"/>
    <cellStyle name="40% - Accent5 7 5 2 3" xfId="16021"/>
    <cellStyle name="40% - Accent5 7 5 3" xfId="3119"/>
    <cellStyle name="40% - Accent5 7 5 3 2" xfId="10157"/>
    <cellStyle name="40% - Accent5 7 5 3 3" xfId="17194"/>
    <cellStyle name="40% - Accent5 7 5 4" xfId="4293"/>
    <cellStyle name="40% - Accent5 7 5 4 2" xfId="11330"/>
    <cellStyle name="40% - Accent5 7 5 4 3" xfId="18367"/>
    <cellStyle name="40% - Accent5 7 5 5" xfId="5466"/>
    <cellStyle name="40% - Accent5 7 5 5 2" xfId="12503"/>
    <cellStyle name="40% - Accent5 7 5 5 3" xfId="19540"/>
    <cellStyle name="40% - Accent5 7 5 6" xfId="6639"/>
    <cellStyle name="40% - Accent5 7 5 6 2" xfId="13676"/>
    <cellStyle name="40% - Accent5 7 5 6 3" xfId="20713"/>
    <cellStyle name="40% - Accent5 7 5 7" xfId="7812"/>
    <cellStyle name="40% - Accent5 7 5 8" xfId="14849"/>
    <cellStyle name="40% - Accent5 7 6" xfId="256"/>
    <cellStyle name="40% - Accent5 7 6 2" xfId="8410"/>
    <cellStyle name="40% - Accent5 7 6 3" xfId="15447"/>
    <cellStyle name="40% - Accent5 7 7" xfId="2544"/>
    <cellStyle name="40% - Accent5 7 7 2" xfId="9582"/>
    <cellStyle name="40% - Accent5 7 7 3" xfId="16619"/>
    <cellStyle name="40% - Accent5 7 8" xfId="3718"/>
    <cellStyle name="40% - Accent5 7 8 2" xfId="10755"/>
    <cellStyle name="40% - Accent5 7 8 3" xfId="17792"/>
    <cellStyle name="40% - Accent5 7 9" xfId="4891"/>
    <cellStyle name="40% - Accent5 7 9 2" xfId="11928"/>
    <cellStyle name="40% - Accent5 7 9 3" xfId="18965"/>
    <cellStyle name="40% - Accent5 8" xfId="346"/>
    <cellStyle name="40% - Accent5 8 10" xfId="7327"/>
    <cellStyle name="40% - Accent5 8 11" xfId="14364"/>
    <cellStyle name="40% - Accent5 8 2" xfId="513"/>
    <cellStyle name="40% - Accent5 8 2 2" xfId="1089"/>
    <cellStyle name="40% - Accent5 8 2 2 2" xfId="2204"/>
    <cellStyle name="40% - Accent5 8 2 2 2 2" xfId="9242"/>
    <cellStyle name="40% - Accent5 8 2 2 2 3" xfId="16279"/>
    <cellStyle name="40% - Accent5 8 2 2 3" xfId="3377"/>
    <cellStyle name="40% - Accent5 8 2 2 3 2" xfId="10415"/>
    <cellStyle name="40% - Accent5 8 2 2 3 3" xfId="17452"/>
    <cellStyle name="40% - Accent5 8 2 2 4" xfId="4551"/>
    <cellStyle name="40% - Accent5 8 2 2 4 2" xfId="11588"/>
    <cellStyle name="40% - Accent5 8 2 2 4 3" xfId="18625"/>
    <cellStyle name="40% - Accent5 8 2 2 5" xfId="5724"/>
    <cellStyle name="40% - Accent5 8 2 2 5 2" xfId="12761"/>
    <cellStyle name="40% - Accent5 8 2 2 5 3" xfId="19798"/>
    <cellStyle name="40% - Accent5 8 2 2 6" xfId="6897"/>
    <cellStyle name="40% - Accent5 8 2 2 6 2" xfId="13934"/>
    <cellStyle name="40% - Accent5 8 2 2 6 3" xfId="20971"/>
    <cellStyle name="40% - Accent5 8 2 2 7" xfId="8070"/>
    <cellStyle name="40% - Accent5 8 2 2 8" xfId="15107"/>
    <cellStyle name="40% - Accent5 8 2 3" xfId="1628"/>
    <cellStyle name="40% - Accent5 8 2 3 2" xfId="8666"/>
    <cellStyle name="40% - Accent5 8 2 3 3" xfId="15703"/>
    <cellStyle name="40% - Accent5 8 2 4" xfId="2801"/>
    <cellStyle name="40% - Accent5 8 2 4 2" xfId="9839"/>
    <cellStyle name="40% - Accent5 8 2 4 3" xfId="16876"/>
    <cellStyle name="40% - Accent5 8 2 5" xfId="3975"/>
    <cellStyle name="40% - Accent5 8 2 5 2" xfId="11012"/>
    <cellStyle name="40% - Accent5 8 2 5 3" xfId="18049"/>
    <cellStyle name="40% - Accent5 8 2 6" xfId="5148"/>
    <cellStyle name="40% - Accent5 8 2 6 2" xfId="12185"/>
    <cellStyle name="40% - Accent5 8 2 6 3" xfId="19222"/>
    <cellStyle name="40% - Accent5 8 2 7" xfId="6321"/>
    <cellStyle name="40% - Accent5 8 2 7 2" xfId="13358"/>
    <cellStyle name="40% - Accent5 8 2 7 3" xfId="20395"/>
    <cellStyle name="40% - Accent5 8 2 8" xfId="7494"/>
    <cellStyle name="40% - Accent5 8 2 9" xfId="14531"/>
    <cellStyle name="40% - Accent5 8 3" xfId="705"/>
    <cellStyle name="40% - Accent5 8 3 2" xfId="1281"/>
    <cellStyle name="40% - Accent5 8 3 2 2" xfId="2396"/>
    <cellStyle name="40% - Accent5 8 3 2 2 2" xfId="9434"/>
    <cellStyle name="40% - Accent5 8 3 2 2 3" xfId="16471"/>
    <cellStyle name="40% - Accent5 8 3 2 3" xfId="3569"/>
    <cellStyle name="40% - Accent5 8 3 2 3 2" xfId="10607"/>
    <cellStyle name="40% - Accent5 8 3 2 3 3" xfId="17644"/>
    <cellStyle name="40% - Accent5 8 3 2 4" xfId="4743"/>
    <cellStyle name="40% - Accent5 8 3 2 4 2" xfId="11780"/>
    <cellStyle name="40% - Accent5 8 3 2 4 3" xfId="18817"/>
    <cellStyle name="40% - Accent5 8 3 2 5" xfId="5916"/>
    <cellStyle name="40% - Accent5 8 3 2 5 2" xfId="12953"/>
    <cellStyle name="40% - Accent5 8 3 2 5 3" xfId="19990"/>
    <cellStyle name="40% - Accent5 8 3 2 6" xfId="7089"/>
    <cellStyle name="40% - Accent5 8 3 2 6 2" xfId="14126"/>
    <cellStyle name="40% - Accent5 8 3 2 6 3" xfId="21163"/>
    <cellStyle name="40% - Accent5 8 3 2 7" xfId="8262"/>
    <cellStyle name="40% - Accent5 8 3 2 8" xfId="15299"/>
    <cellStyle name="40% - Accent5 8 3 3" xfId="1820"/>
    <cellStyle name="40% - Accent5 8 3 3 2" xfId="8858"/>
    <cellStyle name="40% - Accent5 8 3 3 3" xfId="15895"/>
    <cellStyle name="40% - Accent5 8 3 4" xfId="2993"/>
    <cellStyle name="40% - Accent5 8 3 4 2" xfId="10031"/>
    <cellStyle name="40% - Accent5 8 3 4 3" xfId="17068"/>
    <cellStyle name="40% - Accent5 8 3 5" xfId="4167"/>
    <cellStyle name="40% - Accent5 8 3 5 2" xfId="11204"/>
    <cellStyle name="40% - Accent5 8 3 5 3" xfId="18241"/>
    <cellStyle name="40% - Accent5 8 3 6" xfId="5340"/>
    <cellStyle name="40% - Accent5 8 3 6 2" xfId="12377"/>
    <cellStyle name="40% - Accent5 8 3 6 3" xfId="19414"/>
    <cellStyle name="40% - Accent5 8 3 7" xfId="6513"/>
    <cellStyle name="40% - Accent5 8 3 7 2" xfId="13550"/>
    <cellStyle name="40% - Accent5 8 3 7 3" xfId="20587"/>
    <cellStyle name="40% - Accent5 8 3 8" xfId="7686"/>
    <cellStyle name="40% - Accent5 8 3 9" xfId="14723"/>
    <cellStyle name="40% - Accent5 8 4" xfId="922"/>
    <cellStyle name="40% - Accent5 8 4 2" xfId="2037"/>
    <cellStyle name="40% - Accent5 8 4 2 2" xfId="9075"/>
    <cellStyle name="40% - Accent5 8 4 2 3" xfId="16112"/>
    <cellStyle name="40% - Accent5 8 4 3" xfId="3210"/>
    <cellStyle name="40% - Accent5 8 4 3 2" xfId="10248"/>
    <cellStyle name="40% - Accent5 8 4 3 3" xfId="17285"/>
    <cellStyle name="40% - Accent5 8 4 4" xfId="4384"/>
    <cellStyle name="40% - Accent5 8 4 4 2" xfId="11421"/>
    <cellStyle name="40% - Accent5 8 4 4 3" xfId="18458"/>
    <cellStyle name="40% - Accent5 8 4 5" xfId="5557"/>
    <cellStyle name="40% - Accent5 8 4 5 2" xfId="12594"/>
    <cellStyle name="40% - Accent5 8 4 5 3" xfId="19631"/>
    <cellStyle name="40% - Accent5 8 4 6" xfId="6730"/>
    <cellStyle name="40% - Accent5 8 4 6 2" xfId="13767"/>
    <cellStyle name="40% - Accent5 8 4 6 3" xfId="20804"/>
    <cellStyle name="40% - Accent5 8 4 7" xfId="7903"/>
    <cellStyle name="40% - Accent5 8 4 8" xfId="14940"/>
    <cellStyle name="40% - Accent5 8 5" xfId="1461"/>
    <cellStyle name="40% - Accent5 8 5 2" xfId="8499"/>
    <cellStyle name="40% - Accent5 8 5 3" xfId="15536"/>
    <cellStyle name="40% - Accent5 8 6" xfId="2634"/>
    <cellStyle name="40% - Accent5 8 6 2" xfId="9672"/>
    <cellStyle name="40% - Accent5 8 6 3" xfId="16709"/>
    <cellStyle name="40% - Accent5 8 7" xfId="3808"/>
    <cellStyle name="40% - Accent5 8 7 2" xfId="10845"/>
    <cellStyle name="40% - Accent5 8 7 3" xfId="17882"/>
    <cellStyle name="40% - Accent5 8 8" xfId="4981"/>
    <cellStyle name="40% - Accent5 8 8 2" xfId="12018"/>
    <cellStyle name="40% - Accent5 8 8 3" xfId="19055"/>
    <cellStyle name="40% - Accent5 8 9" xfId="6154"/>
    <cellStyle name="40% - Accent5 8 9 2" xfId="13191"/>
    <cellStyle name="40% - Accent5 8 9 3" xfId="20228"/>
    <cellStyle name="40% - Accent5 9" xfId="502"/>
    <cellStyle name="40% - Accent5 9 2" xfId="1078"/>
    <cellStyle name="40% - Accent5 9 2 2" xfId="2193"/>
    <cellStyle name="40% - Accent5 9 2 2 2" xfId="9231"/>
    <cellStyle name="40% - Accent5 9 2 2 3" xfId="16268"/>
    <cellStyle name="40% - Accent5 9 2 3" xfId="3366"/>
    <cellStyle name="40% - Accent5 9 2 3 2" xfId="10404"/>
    <cellStyle name="40% - Accent5 9 2 3 3" xfId="17441"/>
    <cellStyle name="40% - Accent5 9 2 4" xfId="4540"/>
    <cellStyle name="40% - Accent5 9 2 4 2" xfId="11577"/>
    <cellStyle name="40% - Accent5 9 2 4 3" xfId="18614"/>
    <cellStyle name="40% - Accent5 9 2 5" xfId="5713"/>
    <cellStyle name="40% - Accent5 9 2 5 2" xfId="12750"/>
    <cellStyle name="40% - Accent5 9 2 5 3" xfId="19787"/>
    <cellStyle name="40% - Accent5 9 2 6" xfId="6886"/>
    <cellStyle name="40% - Accent5 9 2 6 2" xfId="13923"/>
    <cellStyle name="40% - Accent5 9 2 6 3" xfId="20960"/>
    <cellStyle name="40% - Accent5 9 2 7" xfId="8059"/>
    <cellStyle name="40% - Accent5 9 2 8" xfId="15096"/>
    <cellStyle name="40% - Accent5 9 3" xfId="1617"/>
    <cellStyle name="40% - Accent5 9 3 2" xfId="8655"/>
    <cellStyle name="40% - Accent5 9 3 3" xfId="15692"/>
    <cellStyle name="40% - Accent5 9 4" xfId="2790"/>
    <cellStyle name="40% - Accent5 9 4 2" xfId="9828"/>
    <cellStyle name="40% - Accent5 9 4 3" xfId="16865"/>
    <cellStyle name="40% - Accent5 9 5" xfId="3964"/>
    <cellStyle name="40% - Accent5 9 5 2" xfId="11001"/>
    <cellStyle name="40% - Accent5 9 5 3" xfId="18038"/>
    <cellStyle name="40% - Accent5 9 6" xfId="5137"/>
    <cellStyle name="40% - Accent5 9 6 2" xfId="12174"/>
    <cellStyle name="40% - Accent5 9 6 3" xfId="19211"/>
    <cellStyle name="40% - Accent5 9 7" xfId="6310"/>
    <cellStyle name="40% - Accent5 9 7 2" xfId="13347"/>
    <cellStyle name="40% - Accent5 9 7 3" xfId="20384"/>
    <cellStyle name="40% - Accent5 9 8" xfId="7483"/>
    <cellStyle name="40% - Accent5 9 9" xfId="14520"/>
    <cellStyle name="40% - Accent6" xfId="40" builtinId="51" customBuiltin="1"/>
    <cellStyle name="40% - Accent6 10" xfId="706"/>
    <cellStyle name="40% - Accent6 10 2" xfId="1282"/>
    <cellStyle name="40% - Accent6 10 2 2" xfId="2397"/>
    <cellStyle name="40% - Accent6 10 2 2 2" xfId="9435"/>
    <cellStyle name="40% - Accent6 10 2 2 3" xfId="16472"/>
    <cellStyle name="40% - Accent6 10 2 3" xfId="3570"/>
    <cellStyle name="40% - Accent6 10 2 3 2" xfId="10608"/>
    <cellStyle name="40% - Accent6 10 2 3 3" xfId="17645"/>
    <cellStyle name="40% - Accent6 10 2 4" xfId="4744"/>
    <cellStyle name="40% - Accent6 10 2 4 2" xfId="11781"/>
    <cellStyle name="40% - Accent6 10 2 4 3" xfId="18818"/>
    <cellStyle name="40% - Accent6 10 2 5" xfId="5917"/>
    <cellStyle name="40% - Accent6 10 2 5 2" xfId="12954"/>
    <cellStyle name="40% - Accent6 10 2 5 3" xfId="19991"/>
    <cellStyle name="40% - Accent6 10 2 6" xfId="7090"/>
    <cellStyle name="40% - Accent6 10 2 6 2" xfId="14127"/>
    <cellStyle name="40% - Accent6 10 2 6 3" xfId="21164"/>
    <cellStyle name="40% - Accent6 10 2 7" xfId="8263"/>
    <cellStyle name="40% - Accent6 10 2 8" xfId="15300"/>
    <cellStyle name="40% - Accent6 10 3" xfId="1821"/>
    <cellStyle name="40% - Accent6 10 3 2" xfId="8859"/>
    <cellStyle name="40% - Accent6 10 3 3" xfId="15896"/>
    <cellStyle name="40% - Accent6 10 4" xfId="2994"/>
    <cellStyle name="40% - Accent6 10 4 2" xfId="10032"/>
    <cellStyle name="40% - Accent6 10 4 3" xfId="17069"/>
    <cellStyle name="40% - Accent6 10 5" xfId="4168"/>
    <cellStyle name="40% - Accent6 10 5 2" xfId="11205"/>
    <cellStyle name="40% - Accent6 10 5 3" xfId="18242"/>
    <cellStyle name="40% - Accent6 10 6" xfId="5341"/>
    <cellStyle name="40% - Accent6 10 6 2" xfId="12378"/>
    <cellStyle name="40% - Accent6 10 6 3" xfId="19415"/>
    <cellStyle name="40% - Accent6 10 7" xfId="6514"/>
    <cellStyle name="40% - Accent6 10 7 2" xfId="13551"/>
    <cellStyle name="40% - Accent6 10 7 3" xfId="20588"/>
    <cellStyle name="40% - Accent6 10 8" xfId="7687"/>
    <cellStyle name="40% - Accent6 10 9" xfId="14724"/>
    <cellStyle name="40% - Accent6 11" xfId="832"/>
    <cellStyle name="40% - Accent6 11 2" xfId="1947"/>
    <cellStyle name="40% - Accent6 11 2 2" xfId="8985"/>
    <cellStyle name="40% - Accent6 11 2 3" xfId="16022"/>
    <cellStyle name="40% - Accent6 11 3" xfId="3120"/>
    <cellStyle name="40% - Accent6 11 3 2" xfId="10158"/>
    <cellStyle name="40% - Accent6 11 3 3" xfId="17195"/>
    <cellStyle name="40% - Accent6 11 4" xfId="4294"/>
    <cellStyle name="40% - Accent6 11 4 2" xfId="11331"/>
    <cellStyle name="40% - Accent6 11 4 3" xfId="18368"/>
    <cellStyle name="40% - Accent6 11 5" xfId="5467"/>
    <cellStyle name="40% - Accent6 11 5 2" xfId="12504"/>
    <cellStyle name="40% - Accent6 11 5 3" xfId="19541"/>
    <cellStyle name="40% - Accent6 11 6" xfId="6640"/>
    <cellStyle name="40% - Accent6 11 6 2" xfId="13677"/>
    <cellStyle name="40% - Accent6 11 6 3" xfId="20714"/>
    <cellStyle name="40% - Accent6 11 7" xfId="7813"/>
    <cellStyle name="40% - Accent6 11 8" xfId="14850"/>
    <cellStyle name="40% - Accent6 12" xfId="201"/>
    <cellStyle name="40% - Accent6 12 2" xfId="2469"/>
    <cellStyle name="40% - Accent6 12 2 2" xfId="9507"/>
    <cellStyle name="40% - Accent6 12 2 3" xfId="16544"/>
    <cellStyle name="40% - Accent6 12 3" xfId="3642"/>
    <cellStyle name="40% - Accent6 12 3 2" xfId="10680"/>
    <cellStyle name="40% - Accent6 12 3 3" xfId="17717"/>
    <cellStyle name="40% - Accent6 12 4" xfId="4816"/>
    <cellStyle name="40% - Accent6 12 4 2" xfId="11853"/>
    <cellStyle name="40% - Accent6 12 4 3" xfId="18890"/>
    <cellStyle name="40% - Accent6 12 5" xfId="5989"/>
    <cellStyle name="40% - Accent6 12 5 2" xfId="13026"/>
    <cellStyle name="40% - Accent6 12 5 3" xfId="20063"/>
    <cellStyle name="40% - Accent6 12 6" xfId="7162"/>
    <cellStyle name="40% - Accent6 12 6 2" xfId="14199"/>
    <cellStyle name="40% - Accent6 12 6 3" xfId="21236"/>
    <cellStyle name="40% - Accent6 12 7" xfId="8335"/>
    <cellStyle name="40% - Accent6 12 8" xfId="15372"/>
    <cellStyle name="40% - Accent6 13" xfId="1384"/>
    <cellStyle name="40% - Accent6 13 2" xfId="8350"/>
    <cellStyle name="40% - Accent6 13 3" xfId="15387"/>
    <cellStyle name="40% - Accent6 14" xfId="2484"/>
    <cellStyle name="40% - Accent6 14 2" xfId="9522"/>
    <cellStyle name="40% - Accent6 14 3" xfId="16559"/>
    <cellStyle name="40% - Accent6 15" xfId="3658"/>
    <cellStyle name="40% - Accent6 15 2" xfId="10695"/>
    <cellStyle name="40% - Accent6 15 3" xfId="17732"/>
    <cellStyle name="40% - Accent6 16" xfId="4831"/>
    <cellStyle name="40% - Accent6 16 2" xfId="11868"/>
    <cellStyle name="40% - Accent6 16 3" xfId="18905"/>
    <cellStyle name="40% - Accent6 17" xfId="6004"/>
    <cellStyle name="40% - Accent6 17 2" xfId="13041"/>
    <cellStyle name="40% - Accent6 17 3" xfId="20078"/>
    <cellStyle name="40% - Accent6 18" xfId="7177"/>
    <cellStyle name="40% - Accent6 19" xfId="14214"/>
    <cellStyle name="40% - Accent6 2" xfId="83"/>
    <cellStyle name="40% - Accent6 3" xfId="66"/>
    <cellStyle name="40% - Accent6 3 10" xfId="6065"/>
    <cellStyle name="40% - Accent6 3 10 2" xfId="13102"/>
    <cellStyle name="40% - Accent6 3 10 3" xfId="20139"/>
    <cellStyle name="40% - Accent6 3 11" xfId="7238"/>
    <cellStyle name="40% - Accent6 3 12" xfId="14275"/>
    <cellStyle name="40% - Accent6 3 2" xfId="353"/>
    <cellStyle name="40% - Accent6 3 2 10" xfId="7334"/>
    <cellStyle name="40% - Accent6 3 2 11" xfId="14371"/>
    <cellStyle name="40% - Accent6 3 2 2" xfId="516"/>
    <cellStyle name="40% - Accent6 3 2 2 2" xfId="1092"/>
    <cellStyle name="40% - Accent6 3 2 2 2 2" xfId="2207"/>
    <cellStyle name="40% - Accent6 3 2 2 2 2 2" xfId="9245"/>
    <cellStyle name="40% - Accent6 3 2 2 2 2 3" xfId="16282"/>
    <cellStyle name="40% - Accent6 3 2 2 2 3" xfId="3380"/>
    <cellStyle name="40% - Accent6 3 2 2 2 3 2" xfId="10418"/>
    <cellStyle name="40% - Accent6 3 2 2 2 3 3" xfId="17455"/>
    <cellStyle name="40% - Accent6 3 2 2 2 4" xfId="4554"/>
    <cellStyle name="40% - Accent6 3 2 2 2 4 2" xfId="11591"/>
    <cellStyle name="40% - Accent6 3 2 2 2 4 3" xfId="18628"/>
    <cellStyle name="40% - Accent6 3 2 2 2 5" xfId="5727"/>
    <cellStyle name="40% - Accent6 3 2 2 2 5 2" xfId="12764"/>
    <cellStyle name="40% - Accent6 3 2 2 2 5 3" xfId="19801"/>
    <cellStyle name="40% - Accent6 3 2 2 2 6" xfId="6900"/>
    <cellStyle name="40% - Accent6 3 2 2 2 6 2" xfId="13937"/>
    <cellStyle name="40% - Accent6 3 2 2 2 6 3" xfId="20974"/>
    <cellStyle name="40% - Accent6 3 2 2 2 7" xfId="8073"/>
    <cellStyle name="40% - Accent6 3 2 2 2 8" xfId="15110"/>
    <cellStyle name="40% - Accent6 3 2 2 3" xfId="1631"/>
    <cellStyle name="40% - Accent6 3 2 2 3 2" xfId="8669"/>
    <cellStyle name="40% - Accent6 3 2 2 3 3" xfId="15706"/>
    <cellStyle name="40% - Accent6 3 2 2 4" xfId="2804"/>
    <cellStyle name="40% - Accent6 3 2 2 4 2" xfId="9842"/>
    <cellStyle name="40% - Accent6 3 2 2 4 3" xfId="16879"/>
    <cellStyle name="40% - Accent6 3 2 2 5" xfId="3978"/>
    <cellStyle name="40% - Accent6 3 2 2 5 2" xfId="11015"/>
    <cellStyle name="40% - Accent6 3 2 2 5 3" xfId="18052"/>
    <cellStyle name="40% - Accent6 3 2 2 6" xfId="5151"/>
    <cellStyle name="40% - Accent6 3 2 2 6 2" xfId="12188"/>
    <cellStyle name="40% - Accent6 3 2 2 6 3" xfId="19225"/>
    <cellStyle name="40% - Accent6 3 2 2 7" xfId="6324"/>
    <cellStyle name="40% - Accent6 3 2 2 7 2" xfId="13361"/>
    <cellStyle name="40% - Accent6 3 2 2 7 3" xfId="20398"/>
    <cellStyle name="40% - Accent6 3 2 2 8" xfId="7497"/>
    <cellStyle name="40% - Accent6 3 2 2 9" xfId="14534"/>
    <cellStyle name="40% - Accent6 3 2 3" xfId="708"/>
    <cellStyle name="40% - Accent6 3 2 3 2" xfId="1284"/>
    <cellStyle name="40% - Accent6 3 2 3 2 2" xfId="2399"/>
    <cellStyle name="40% - Accent6 3 2 3 2 2 2" xfId="9437"/>
    <cellStyle name="40% - Accent6 3 2 3 2 2 3" xfId="16474"/>
    <cellStyle name="40% - Accent6 3 2 3 2 3" xfId="3572"/>
    <cellStyle name="40% - Accent6 3 2 3 2 3 2" xfId="10610"/>
    <cellStyle name="40% - Accent6 3 2 3 2 3 3" xfId="17647"/>
    <cellStyle name="40% - Accent6 3 2 3 2 4" xfId="4746"/>
    <cellStyle name="40% - Accent6 3 2 3 2 4 2" xfId="11783"/>
    <cellStyle name="40% - Accent6 3 2 3 2 4 3" xfId="18820"/>
    <cellStyle name="40% - Accent6 3 2 3 2 5" xfId="5919"/>
    <cellStyle name="40% - Accent6 3 2 3 2 5 2" xfId="12956"/>
    <cellStyle name="40% - Accent6 3 2 3 2 5 3" xfId="19993"/>
    <cellStyle name="40% - Accent6 3 2 3 2 6" xfId="7092"/>
    <cellStyle name="40% - Accent6 3 2 3 2 6 2" xfId="14129"/>
    <cellStyle name="40% - Accent6 3 2 3 2 6 3" xfId="21166"/>
    <cellStyle name="40% - Accent6 3 2 3 2 7" xfId="8265"/>
    <cellStyle name="40% - Accent6 3 2 3 2 8" xfId="15302"/>
    <cellStyle name="40% - Accent6 3 2 3 3" xfId="1823"/>
    <cellStyle name="40% - Accent6 3 2 3 3 2" xfId="8861"/>
    <cellStyle name="40% - Accent6 3 2 3 3 3" xfId="15898"/>
    <cellStyle name="40% - Accent6 3 2 3 4" xfId="2996"/>
    <cellStyle name="40% - Accent6 3 2 3 4 2" xfId="10034"/>
    <cellStyle name="40% - Accent6 3 2 3 4 3" xfId="17071"/>
    <cellStyle name="40% - Accent6 3 2 3 5" xfId="4170"/>
    <cellStyle name="40% - Accent6 3 2 3 5 2" xfId="11207"/>
    <cellStyle name="40% - Accent6 3 2 3 5 3" xfId="18244"/>
    <cellStyle name="40% - Accent6 3 2 3 6" xfId="5343"/>
    <cellStyle name="40% - Accent6 3 2 3 6 2" xfId="12380"/>
    <cellStyle name="40% - Accent6 3 2 3 6 3" xfId="19417"/>
    <cellStyle name="40% - Accent6 3 2 3 7" xfId="6516"/>
    <cellStyle name="40% - Accent6 3 2 3 7 2" xfId="13553"/>
    <cellStyle name="40% - Accent6 3 2 3 7 3" xfId="20590"/>
    <cellStyle name="40% - Accent6 3 2 3 8" xfId="7689"/>
    <cellStyle name="40% - Accent6 3 2 3 9" xfId="14726"/>
    <cellStyle name="40% - Accent6 3 2 4" xfId="929"/>
    <cellStyle name="40% - Accent6 3 2 4 2" xfId="2044"/>
    <cellStyle name="40% - Accent6 3 2 4 2 2" xfId="9082"/>
    <cellStyle name="40% - Accent6 3 2 4 2 3" xfId="16119"/>
    <cellStyle name="40% - Accent6 3 2 4 3" xfId="3217"/>
    <cellStyle name="40% - Accent6 3 2 4 3 2" xfId="10255"/>
    <cellStyle name="40% - Accent6 3 2 4 3 3" xfId="17292"/>
    <cellStyle name="40% - Accent6 3 2 4 4" xfId="4391"/>
    <cellStyle name="40% - Accent6 3 2 4 4 2" xfId="11428"/>
    <cellStyle name="40% - Accent6 3 2 4 4 3" xfId="18465"/>
    <cellStyle name="40% - Accent6 3 2 4 5" xfId="5564"/>
    <cellStyle name="40% - Accent6 3 2 4 5 2" xfId="12601"/>
    <cellStyle name="40% - Accent6 3 2 4 5 3" xfId="19638"/>
    <cellStyle name="40% - Accent6 3 2 4 6" xfId="6737"/>
    <cellStyle name="40% - Accent6 3 2 4 6 2" xfId="13774"/>
    <cellStyle name="40% - Accent6 3 2 4 6 3" xfId="20811"/>
    <cellStyle name="40% - Accent6 3 2 4 7" xfId="7910"/>
    <cellStyle name="40% - Accent6 3 2 4 8" xfId="14947"/>
    <cellStyle name="40% - Accent6 3 2 5" xfId="1468"/>
    <cellStyle name="40% - Accent6 3 2 5 2" xfId="8506"/>
    <cellStyle name="40% - Accent6 3 2 5 3" xfId="15543"/>
    <cellStyle name="40% - Accent6 3 2 6" xfId="2641"/>
    <cellStyle name="40% - Accent6 3 2 6 2" xfId="9679"/>
    <cellStyle name="40% - Accent6 3 2 6 3" xfId="16716"/>
    <cellStyle name="40% - Accent6 3 2 7" xfId="3815"/>
    <cellStyle name="40% - Accent6 3 2 7 2" xfId="10852"/>
    <cellStyle name="40% - Accent6 3 2 7 3" xfId="17889"/>
    <cellStyle name="40% - Accent6 3 2 8" xfId="4988"/>
    <cellStyle name="40% - Accent6 3 2 8 2" xfId="12025"/>
    <cellStyle name="40% - Accent6 3 2 8 3" xfId="19062"/>
    <cellStyle name="40% - Accent6 3 2 9" xfId="6161"/>
    <cellStyle name="40% - Accent6 3 2 9 2" xfId="13198"/>
    <cellStyle name="40% - Accent6 3 2 9 3" xfId="20235"/>
    <cellStyle name="40% - Accent6 3 3" xfId="515"/>
    <cellStyle name="40% - Accent6 3 3 2" xfId="1091"/>
    <cellStyle name="40% - Accent6 3 3 2 2" xfId="2206"/>
    <cellStyle name="40% - Accent6 3 3 2 2 2" xfId="9244"/>
    <cellStyle name="40% - Accent6 3 3 2 2 3" xfId="16281"/>
    <cellStyle name="40% - Accent6 3 3 2 3" xfId="3379"/>
    <cellStyle name="40% - Accent6 3 3 2 3 2" xfId="10417"/>
    <cellStyle name="40% - Accent6 3 3 2 3 3" xfId="17454"/>
    <cellStyle name="40% - Accent6 3 3 2 4" xfId="4553"/>
    <cellStyle name="40% - Accent6 3 3 2 4 2" xfId="11590"/>
    <cellStyle name="40% - Accent6 3 3 2 4 3" xfId="18627"/>
    <cellStyle name="40% - Accent6 3 3 2 5" xfId="5726"/>
    <cellStyle name="40% - Accent6 3 3 2 5 2" xfId="12763"/>
    <cellStyle name="40% - Accent6 3 3 2 5 3" xfId="19800"/>
    <cellStyle name="40% - Accent6 3 3 2 6" xfId="6899"/>
    <cellStyle name="40% - Accent6 3 3 2 6 2" xfId="13936"/>
    <cellStyle name="40% - Accent6 3 3 2 6 3" xfId="20973"/>
    <cellStyle name="40% - Accent6 3 3 2 7" xfId="8072"/>
    <cellStyle name="40% - Accent6 3 3 2 8" xfId="15109"/>
    <cellStyle name="40% - Accent6 3 3 3" xfId="1630"/>
    <cellStyle name="40% - Accent6 3 3 3 2" xfId="8668"/>
    <cellStyle name="40% - Accent6 3 3 3 3" xfId="15705"/>
    <cellStyle name="40% - Accent6 3 3 4" xfId="2803"/>
    <cellStyle name="40% - Accent6 3 3 4 2" xfId="9841"/>
    <cellStyle name="40% - Accent6 3 3 4 3" xfId="16878"/>
    <cellStyle name="40% - Accent6 3 3 5" xfId="3977"/>
    <cellStyle name="40% - Accent6 3 3 5 2" xfId="11014"/>
    <cellStyle name="40% - Accent6 3 3 5 3" xfId="18051"/>
    <cellStyle name="40% - Accent6 3 3 6" xfId="5150"/>
    <cellStyle name="40% - Accent6 3 3 6 2" xfId="12187"/>
    <cellStyle name="40% - Accent6 3 3 6 3" xfId="19224"/>
    <cellStyle name="40% - Accent6 3 3 7" xfId="6323"/>
    <cellStyle name="40% - Accent6 3 3 7 2" xfId="13360"/>
    <cellStyle name="40% - Accent6 3 3 7 3" xfId="20397"/>
    <cellStyle name="40% - Accent6 3 3 8" xfId="7496"/>
    <cellStyle name="40% - Accent6 3 3 9" xfId="14533"/>
    <cellStyle name="40% - Accent6 3 4" xfId="707"/>
    <cellStyle name="40% - Accent6 3 4 2" xfId="1283"/>
    <cellStyle name="40% - Accent6 3 4 2 2" xfId="2398"/>
    <cellStyle name="40% - Accent6 3 4 2 2 2" xfId="9436"/>
    <cellStyle name="40% - Accent6 3 4 2 2 3" xfId="16473"/>
    <cellStyle name="40% - Accent6 3 4 2 3" xfId="3571"/>
    <cellStyle name="40% - Accent6 3 4 2 3 2" xfId="10609"/>
    <cellStyle name="40% - Accent6 3 4 2 3 3" xfId="17646"/>
    <cellStyle name="40% - Accent6 3 4 2 4" xfId="4745"/>
    <cellStyle name="40% - Accent6 3 4 2 4 2" xfId="11782"/>
    <cellStyle name="40% - Accent6 3 4 2 4 3" xfId="18819"/>
    <cellStyle name="40% - Accent6 3 4 2 5" xfId="5918"/>
    <cellStyle name="40% - Accent6 3 4 2 5 2" xfId="12955"/>
    <cellStyle name="40% - Accent6 3 4 2 5 3" xfId="19992"/>
    <cellStyle name="40% - Accent6 3 4 2 6" xfId="7091"/>
    <cellStyle name="40% - Accent6 3 4 2 6 2" xfId="14128"/>
    <cellStyle name="40% - Accent6 3 4 2 6 3" xfId="21165"/>
    <cellStyle name="40% - Accent6 3 4 2 7" xfId="8264"/>
    <cellStyle name="40% - Accent6 3 4 2 8" xfId="15301"/>
    <cellStyle name="40% - Accent6 3 4 3" xfId="1822"/>
    <cellStyle name="40% - Accent6 3 4 3 2" xfId="8860"/>
    <cellStyle name="40% - Accent6 3 4 3 3" xfId="15897"/>
    <cellStyle name="40% - Accent6 3 4 4" xfId="2995"/>
    <cellStyle name="40% - Accent6 3 4 4 2" xfId="10033"/>
    <cellStyle name="40% - Accent6 3 4 4 3" xfId="17070"/>
    <cellStyle name="40% - Accent6 3 4 5" xfId="4169"/>
    <cellStyle name="40% - Accent6 3 4 5 2" xfId="11206"/>
    <cellStyle name="40% - Accent6 3 4 5 3" xfId="18243"/>
    <cellStyle name="40% - Accent6 3 4 6" xfId="5342"/>
    <cellStyle name="40% - Accent6 3 4 6 2" xfId="12379"/>
    <cellStyle name="40% - Accent6 3 4 6 3" xfId="19416"/>
    <cellStyle name="40% - Accent6 3 4 7" xfId="6515"/>
    <cellStyle name="40% - Accent6 3 4 7 2" xfId="13552"/>
    <cellStyle name="40% - Accent6 3 4 7 3" xfId="20589"/>
    <cellStyle name="40% - Accent6 3 4 8" xfId="7688"/>
    <cellStyle name="40% - Accent6 3 4 9" xfId="14725"/>
    <cellStyle name="40% - Accent6 3 5" xfId="833"/>
    <cellStyle name="40% - Accent6 3 5 2" xfId="1948"/>
    <cellStyle name="40% - Accent6 3 5 2 2" xfId="8986"/>
    <cellStyle name="40% - Accent6 3 5 2 3" xfId="16023"/>
    <cellStyle name="40% - Accent6 3 5 3" xfId="3121"/>
    <cellStyle name="40% - Accent6 3 5 3 2" xfId="10159"/>
    <cellStyle name="40% - Accent6 3 5 3 3" xfId="17196"/>
    <cellStyle name="40% - Accent6 3 5 4" xfId="4295"/>
    <cellStyle name="40% - Accent6 3 5 4 2" xfId="11332"/>
    <cellStyle name="40% - Accent6 3 5 4 3" xfId="18369"/>
    <cellStyle name="40% - Accent6 3 5 5" xfId="5468"/>
    <cellStyle name="40% - Accent6 3 5 5 2" xfId="12505"/>
    <cellStyle name="40% - Accent6 3 5 5 3" xfId="19542"/>
    <cellStyle name="40% - Accent6 3 5 6" xfId="6641"/>
    <cellStyle name="40% - Accent6 3 5 6 2" xfId="13678"/>
    <cellStyle name="40% - Accent6 3 5 6 3" xfId="20715"/>
    <cellStyle name="40% - Accent6 3 5 7" xfId="7814"/>
    <cellStyle name="40% - Accent6 3 5 8" xfId="14851"/>
    <cellStyle name="40% - Accent6 3 6" xfId="257"/>
    <cellStyle name="40% - Accent6 3 6 2" xfId="8411"/>
    <cellStyle name="40% - Accent6 3 6 3" xfId="15448"/>
    <cellStyle name="40% - Accent6 3 7" xfId="2545"/>
    <cellStyle name="40% - Accent6 3 7 2" xfId="9583"/>
    <cellStyle name="40% - Accent6 3 7 3" xfId="16620"/>
    <cellStyle name="40% - Accent6 3 8" xfId="3719"/>
    <cellStyle name="40% - Accent6 3 8 2" xfId="10756"/>
    <cellStyle name="40% - Accent6 3 8 3" xfId="17793"/>
    <cellStyle name="40% - Accent6 3 9" xfId="4892"/>
    <cellStyle name="40% - Accent6 3 9 2" xfId="11929"/>
    <cellStyle name="40% - Accent6 3 9 3" xfId="18966"/>
    <cellStyle name="40% - Accent6 4" xfId="127"/>
    <cellStyle name="40% - Accent6 4 10" xfId="6066"/>
    <cellStyle name="40% - Accent6 4 10 2" xfId="13103"/>
    <cellStyle name="40% - Accent6 4 10 3" xfId="20140"/>
    <cellStyle name="40% - Accent6 4 11" xfId="7239"/>
    <cellStyle name="40% - Accent6 4 12" xfId="14276"/>
    <cellStyle name="40% - Accent6 4 2" xfId="354"/>
    <cellStyle name="40% - Accent6 4 2 10" xfId="7335"/>
    <cellStyle name="40% - Accent6 4 2 11" xfId="14372"/>
    <cellStyle name="40% - Accent6 4 2 2" xfId="518"/>
    <cellStyle name="40% - Accent6 4 2 2 2" xfId="1094"/>
    <cellStyle name="40% - Accent6 4 2 2 2 2" xfId="2209"/>
    <cellStyle name="40% - Accent6 4 2 2 2 2 2" xfId="9247"/>
    <cellStyle name="40% - Accent6 4 2 2 2 2 3" xfId="16284"/>
    <cellStyle name="40% - Accent6 4 2 2 2 3" xfId="3382"/>
    <cellStyle name="40% - Accent6 4 2 2 2 3 2" xfId="10420"/>
    <cellStyle name="40% - Accent6 4 2 2 2 3 3" xfId="17457"/>
    <cellStyle name="40% - Accent6 4 2 2 2 4" xfId="4556"/>
    <cellStyle name="40% - Accent6 4 2 2 2 4 2" xfId="11593"/>
    <cellStyle name="40% - Accent6 4 2 2 2 4 3" xfId="18630"/>
    <cellStyle name="40% - Accent6 4 2 2 2 5" xfId="5729"/>
    <cellStyle name="40% - Accent6 4 2 2 2 5 2" xfId="12766"/>
    <cellStyle name="40% - Accent6 4 2 2 2 5 3" xfId="19803"/>
    <cellStyle name="40% - Accent6 4 2 2 2 6" xfId="6902"/>
    <cellStyle name="40% - Accent6 4 2 2 2 6 2" xfId="13939"/>
    <cellStyle name="40% - Accent6 4 2 2 2 6 3" xfId="20976"/>
    <cellStyle name="40% - Accent6 4 2 2 2 7" xfId="8075"/>
    <cellStyle name="40% - Accent6 4 2 2 2 8" xfId="15112"/>
    <cellStyle name="40% - Accent6 4 2 2 3" xfId="1633"/>
    <cellStyle name="40% - Accent6 4 2 2 3 2" xfId="8671"/>
    <cellStyle name="40% - Accent6 4 2 2 3 3" xfId="15708"/>
    <cellStyle name="40% - Accent6 4 2 2 4" xfId="2806"/>
    <cellStyle name="40% - Accent6 4 2 2 4 2" xfId="9844"/>
    <cellStyle name="40% - Accent6 4 2 2 4 3" xfId="16881"/>
    <cellStyle name="40% - Accent6 4 2 2 5" xfId="3980"/>
    <cellStyle name="40% - Accent6 4 2 2 5 2" xfId="11017"/>
    <cellStyle name="40% - Accent6 4 2 2 5 3" xfId="18054"/>
    <cellStyle name="40% - Accent6 4 2 2 6" xfId="5153"/>
    <cellStyle name="40% - Accent6 4 2 2 6 2" xfId="12190"/>
    <cellStyle name="40% - Accent6 4 2 2 6 3" xfId="19227"/>
    <cellStyle name="40% - Accent6 4 2 2 7" xfId="6326"/>
    <cellStyle name="40% - Accent6 4 2 2 7 2" xfId="13363"/>
    <cellStyle name="40% - Accent6 4 2 2 7 3" xfId="20400"/>
    <cellStyle name="40% - Accent6 4 2 2 8" xfId="7499"/>
    <cellStyle name="40% - Accent6 4 2 2 9" xfId="14536"/>
    <cellStyle name="40% - Accent6 4 2 3" xfId="710"/>
    <cellStyle name="40% - Accent6 4 2 3 2" xfId="1286"/>
    <cellStyle name="40% - Accent6 4 2 3 2 2" xfId="2401"/>
    <cellStyle name="40% - Accent6 4 2 3 2 2 2" xfId="9439"/>
    <cellStyle name="40% - Accent6 4 2 3 2 2 3" xfId="16476"/>
    <cellStyle name="40% - Accent6 4 2 3 2 3" xfId="3574"/>
    <cellStyle name="40% - Accent6 4 2 3 2 3 2" xfId="10612"/>
    <cellStyle name="40% - Accent6 4 2 3 2 3 3" xfId="17649"/>
    <cellStyle name="40% - Accent6 4 2 3 2 4" xfId="4748"/>
    <cellStyle name="40% - Accent6 4 2 3 2 4 2" xfId="11785"/>
    <cellStyle name="40% - Accent6 4 2 3 2 4 3" xfId="18822"/>
    <cellStyle name="40% - Accent6 4 2 3 2 5" xfId="5921"/>
    <cellStyle name="40% - Accent6 4 2 3 2 5 2" xfId="12958"/>
    <cellStyle name="40% - Accent6 4 2 3 2 5 3" xfId="19995"/>
    <cellStyle name="40% - Accent6 4 2 3 2 6" xfId="7094"/>
    <cellStyle name="40% - Accent6 4 2 3 2 6 2" xfId="14131"/>
    <cellStyle name="40% - Accent6 4 2 3 2 6 3" xfId="21168"/>
    <cellStyle name="40% - Accent6 4 2 3 2 7" xfId="8267"/>
    <cellStyle name="40% - Accent6 4 2 3 2 8" xfId="15304"/>
    <cellStyle name="40% - Accent6 4 2 3 3" xfId="1825"/>
    <cellStyle name="40% - Accent6 4 2 3 3 2" xfId="8863"/>
    <cellStyle name="40% - Accent6 4 2 3 3 3" xfId="15900"/>
    <cellStyle name="40% - Accent6 4 2 3 4" xfId="2998"/>
    <cellStyle name="40% - Accent6 4 2 3 4 2" xfId="10036"/>
    <cellStyle name="40% - Accent6 4 2 3 4 3" xfId="17073"/>
    <cellStyle name="40% - Accent6 4 2 3 5" xfId="4172"/>
    <cellStyle name="40% - Accent6 4 2 3 5 2" xfId="11209"/>
    <cellStyle name="40% - Accent6 4 2 3 5 3" xfId="18246"/>
    <cellStyle name="40% - Accent6 4 2 3 6" xfId="5345"/>
    <cellStyle name="40% - Accent6 4 2 3 6 2" xfId="12382"/>
    <cellStyle name="40% - Accent6 4 2 3 6 3" xfId="19419"/>
    <cellStyle name="40% - Accent6 4 2 3 7" xfId="6518"/>
    <cellStyle name="40% - Accent6 4 2 3 7 2" xfId="13555"/>
    <cellStyle name="40% - Accent6 4 2 3 7 3" xfId="20592"/>
    <cellStyle name="40% - Accent6 4 2 3 8" xfId="7691"/>
    <cellStyle name="40% - Accent6 4 2 3 9" xfId="14728"/>
    <cellStyle name="40% - Accent6 4 2 4" xfId="930"/>
    <cellStyle name="40% - Accent6 4 2 4 2" xfId="2045"/>
    <cellStyle name="40% - Accent6 4 2 4 2 2" xfId="9083"/>
    <cellStyle name="40% - Accent6 4 2 4 2 3" xfId="16120"/>
    <cellStyle name="40% - Accent6 4 2 4 3" xfId="3218"/>
    <cellStyle name="40% - Accent6 4 2 4 3 2" xfId="10256"/>
    <cellStyle name="40% - Accent6 4 2 4 3 3" xfId="17293"/>
    <cellStyle name="40% - Accent6 4 2 4 4" xfId="4392"/>
    <cellStyle name="40% - Accent6 4 2 4 4 2" xfId="11429"/>
    <cellStyle name="40% - Accent6 4 2 4 4 3" xfId="18466"/>
    <cellStyle name="40% - Accent6 4 2 4 5" xfId="5565"/>
    <cellStyle name="40% - Accent6 4 2 4 5 2" xfId="12602"/>
    <cellStyle name="40% - Accent6 4 2 4 5 3" xfId="19639"/>
    <cellStyle name="40% - Accent6 4 2 4 6" xfId="6738"/>
    <cellStyle name="40% - Accent6 4 2 4 6 2" xfId="13775"/>
    <cellStyle name="40% - Accent6 4 2 4 6 3" xfId="20812"/>
    <cellStyle name="40% - Accent6 4 2 4 7" xfId="7911"/>
    <cellStyle name="40% - Accent6 4 2 4 8" xfId="14948"/>
    <cellStyle name="40% - Accent6 4 2 5" xfId="1469"/>
    <cellStyle name="40% - Accent6 4 2 5 2" xfId="8507"/>
    <cellStyle name="40% - Accent6 4 2 5 3" xfId="15544"/>
    <cellStyle name="40% - Accent6 4 2 6" xfId="2642"/>
    <cellStyle name="40% - Accent6 4 2 6 2" xfId="9680"/>
    <cellStyle name="40% - Accent6 4 2 6 3" xfId="16717"/>
    <cellStyle name="40% - Accent6 4 2 7" xfId="3816"/>
    <cellStyle name="40% - Accent6 4 2 7 2" xfId="10853"/>
    <cellStyle name="40% - Accent6 4 2 7 3" xfId="17890"/>
    <cellStyle name="40% - Accent6 4 2 8" xfId="4989"/>
    <cellStyle name="40% - Accent6 4 2 8 2" xfId="12026"/>
    <cellStyle name="40% - Accent6 4 2 8 3" xfId="19063"/>
    <cellStyle name="40% - Accent6 4 2 9" xfId="6162"/>
    <cellStyle name="40% - Accent6 4 2 9 2" xfId="13199"/>
    <cellStyle name="40% - Accent6 4 2 9 3" xfId="20236"/>
    <cellStyle name="40% - Accent6 4 3" xfId="517"/>
    <cellStyle name="40% - Accent6 4 3 2" xfId="1093"/>
    <cellStyle name="40% - Accent6 4 3 2 2" xfId="2208"/>
    <cellStyle name="40% - Accent6 4 3 2 2 2" xfId="9246"/>
    <cellStyle name="40% - Accent6 4 3 2 2 3" xfId="16283"/>
    <cellStyle name="40% - Accent6 4 3 2 3" xfId="3381"/>
    <cellStyle name="40% - Accent6 4 3 2 3 2" xfId="10419"/>
    <cellStyle name="40% - Accent6 4 3 2 3 3" xfId="17456"/>
    <cellStyle name="40% - Accent6 4 3 2 4" xfId="4555"/>
    <cellStyle name="40% - Accent6 4 3 2 4 2" xfId="11592"/>
    <cellStyle name="40% - Accent6 4 3 2 4 3" xfId="18629"/>
    <cellStyle name="40% - Accent6 4 3 2 5" xfId="5728"/>
    <cellStyle name="40% - Accent6 4 3 2 5 2" xfId="12765"/>
    <cellStyle name="40% - Accent6 4 3 2 5 3" xfId="19802"/>
    <cellStyle name="40% - Accent6 4 3 2 6" xfId="6901"/>
    <cellStyle name="40% - Accent6 4 3 2 6 2" xfId="13938"/>
    <cellStyle name="40% - Accent6 4 3 2 6 3" xfId="20975"/>
    <cellStyle name="40% - Accent6 4 3 2 7" xfId="8074"/>
    <cellStyle name="40% - Accent6 4 3 2 8" xfId="15111"/>
    <cellStyle name="40% - Accent6 4 3 3" xfId="1632"/>
    <cellStyle name="40% - Accent6 4 3 3 2" xfId="8670"/>
    <cellStyle name="40% - Accent6 4 3 3 3" xfId="15707"/>
    <cellStyle name="40% - Accent6 4 3 4" xfId="2805"/>
    <cellStyle name="40% - Accent6 4 3 4 2" xfId="9843"/>
    <cellStyle name="40% - Accent6 4 3 4 3" xfId="16880"/>
    <cellStyle name="40% - Accent6 4 3 5" xfId="3979"/>
    <cellStyle name="40% - Accent6 4 3 5 2" xfId="11016"/>
    <cellStyle name="40% - Accent6 4 3 5 3" xfId="18053"/>
    <cellStyle name="40% - Accent6 4 3 6" xfId="5152"/>
    <cellStyle name="40% - Accent6 4 3 6 2" xfId="12189"/>
    <cellStyle name="40% - Accent6 4 3 6 3" xfId="19226"/>
    <cellStyle name="40% - Accent6 4 3 7" xfId="6325"/>
    <cellStyle name="40% - Accent6 4 3 7 2" xfId="13362"/>
    <cellStyle name="40% - Accent6 4 3 7 3" xfId="20399"/>
    <cellStyle name="40% - Accent6 4 3 8" xfId="7498"/>
    <cellStyle name="40% - Accent6 4 3 9" xfId="14535"/>
    <cellStyle name="40% - Accent6 4 4" xfId="709"/>
    <cellStyle name="40% - Accent6 4 4 2" xfId="1285"/>
    <cellStyle name="40% - Accent6 4 4 2 2" xfId="2400"/>
    <cellStyle name="40% - Accent6 4 4 2 2 2" xfId="9438"/>
    <cellStyle name="40% - Accent6 4 4 2 2 3" xfId="16475"/>
    <cellStyle name="40% - Accent6 4 4 2 3" xfId="3573"/>
    <cellStyle name="40% - Accent6 4 4 2 3 2" xfId="10611"/>
    <cellStyle name="40% - Accent6 4 4 2 3 3" xfId="17648"/>
    <cellStyle name="40% - Accent6 4 4 2 4" xfId="4747"/>
    <cellStyle name="40% - Accent6 4 4 2 4 2" xfId="11784"/>
    <cellStyle name="40% - Accent6 4 4 2 4 3" xfId="18821"/>
    <cellStyle name="40% - Accent6 4 4 2 5" xfId="5920"/>
    <cellStyle name="40% - Accent6 4 4 2 5 2" xfId="12957"/>
    <cellStyle name="40% - Accent6 4 4 2 5 3" xfId="19994"/>
    <cellStyle name="40% - Accent6 4 4 2 6" xfId="7093"/>
    <cellStyle name="40% - Accent6 4 4 2 6 2" xfId="14130"/>
    <cellStyle name="40% - Accent6 4 4 2 6 3" xfId="21167"/>
    <cellStyle name="40% - Accent6 4 4 2 7" xfId="8266"/>
    <cellStyle name="40% - Accent6 4 4 2 8" xfId="15303"/>
    <cellStyle name="40% - Accent6 4 4 3" xfId="1824"/>
    <cellStyle name="40% - Accent6 4 4 3 2" xfId="8862"/>
    <cellStyle name="40% - Accent6 4 4 3 3" xfId="15899"/>
    <cellStyle name="40% - Accent6 4 4 4" xfId="2997"/>
    <cellStyle name="40% - Accent6 4 4 4 2" xfId="10035"/>
    <cellStyle name="40% - Accent6 4 4 4 3" xfId="17072"/>
    <cellStyle name="40% - Accent6 4 4 5" xfId="4171"/>
    <cellStyle name="40% - Accent6 4 4 5 2" xfId="11208"/>
    <cellStyle name="40% - Accent6 4 4 5 3" xfId="18245"/>
    <cellStyle name="40% - Accent6 4 4 6" xfId="5344"/>
    <cellStyle name="40% - Accent6 4 4 6 2" xfId="12381"/>
    <cellStyle name="40% - Accent6 4 4 6 3" xfId="19418"/>
    <cellStyle name="40% - Accent6 4 4 7" xfId="6517"/>
    <cellStyle name="40% - Accent6 4 4 7 2" xfId="13554"/>
    <cellStyle name="40% - Accent6 4 4 7 3" xfId="20591"/>
    <cellStyle name="40% - Accent6 4 4 8" xfId="7690"/>
    <cellStyle name="40% - Accent6 4 4 9" xfId="14727"/>
    <cellStyle name="40% - Accent6 4 5" xfId="834"/>
    <cellStyle name="40% - Accent6 4 5 2" xfId="1949"/>
    <cellStyle name="40% - Accent6 4 5 2 2" xfId="8987"/>
    <cellStyle name="40% - Accent6 4 5 2 3" xfId="16024"/>
    <cellStyle name="40% - Accent6 4 5 3" xfId="3122"/>
    <cellStyle name="40% - Accent6 4 5 3 2" xfId="10160"/>
    <cellStyle name="40% - Accent6 4 5 3 3" xfId="17197"/>
    <cellStyle name="40% - Accent6 4 5 4" xfId="4296"/>
    <cellStyle name="40% - Accent6 4 5 4 2" xfId="11333"/>
    <cellStyle name="40% - Accent6 4 5 4 3" xfId="18370"/>
    <cellStyle name="40% - Accent6 4 5 5" xfId="5469"/>
    <cellStyle name="40% - Accent6 4 5 5 2" xfId="12506"/>
    <cellStyle name="40% - Accent6 4 5 5 3" xfId="19543"/>
    <cellStyle name="40% - Accent6 4 5 6" xfId="6642"/>
    <cellStyle name="40% - Accent6 4 5 6 2" xfId="13679"/>
    <cellStyle name="40% - Accent6 4 5 6 3" xfId="20716"/>
    <cellStyle name="40% - Accent6 4 5 7" xfId="7815"/>
    <cellStyle name="40% - Accent6 4 5 8" xfId="14852"/>
    <cellStyle name="40% - Accent6 4 6" xfId="258"/>
    <cellStyle name="40% - Accent6 4 6 2" xfId="8412"/>
    <cellStyle name="40% - Accent6 4 6 3" xfId="15449"/>
    <cellStyle name="40% - Accent6 4 7" xfId="2546"/>
    <cellStyle name="40% - Accent6 4 7 2" xfId="9584"/>
    <cellStyle name="40% - Accent6 4 7 3" xfId="16621"/>
    <cellStyle name="40% - Accent6 4 8" xfId="3720"/>
    <cellStyle name="40% - Accent6 4 8 2" xfId="10757"/>
    <cellStyle name="40% - Accent6 4 8 3" xfId="17794"/>
    <cellStyle name="40% - Accent6 4 9" xfId="4893"/>
    <cellStyle name="40% - Accent6 4 9 2" xfId="11930"/>
    <cellStyle name="40% - Accent6 4 9 3" xfId="18967"/>
    <cellStyle name="40% - Accent6 5" xfId="143"/>
    <cellStyle name="40% - Accent6 5 10" xfId="6067"/>
    <cellStyle name="40% - Accent6 5 10 2" xfId="13104"/>
    <cellStyle name="40% - Accent6 5 10 3" xfId="20141"/>
    <cellStyle name="40% - Accent6 5 11" xfId="7240"/>
    <cellStyle name="40% - Accent6 5 12" xfId="14277"/>
    <cellStyle name="40% - Accent6 5 2" xfId="355"/>
    <cellStyle name="40% - Accent6 5 2 10" xfId="7336"/>
    <cellStyle name="40% - Accent6 5 2 11" xfId="14373"/>
    <cellStyle name="40% - Accent6 5 2 2" xfId="520"/>
    <cellStyle name="40% - Accent6 5 2 2 2" xfId="1096"/>
    <cellStyle name="40% - Accent6 5 2 2 2 2" xfId="2211"/>
    <cellStyle name="40% - Accent6 5 2 2 2 2 2" xfId="9249"/>
    <cellStyle name="40% - Accent6 5 2 2 2 2 3" xfId="16286"/>
    <cellStyle name="40% - Accent6 5 2 2 2 3" xfId="3384"/>
    <cellStyle name="40% - Accent6 5 2 2 2 3 2" xfId="10422"/>
    <cellStyle name="40% - Accent6 5 2 2 2 3 3" xfId="17459"/>
    <cellStyle name="40% - Accent6 5 2 2 2 4" xfId="4558"/>
    <cellStyle name="40% - Accent6 5 2 2 2 4 2" xfId="11595"/>
    <cellStyle name="40% - Accent6 5 2 2 2 4 3" xfId="18632"/>
    <cellStyle name="40% - Accent6 5 2 2 2 5" xfId="5731"/>
    <cellStyle name="40% - Accent6 5 2 2 2 5 2" xfId="12768"/>
    <cellStyle name="40% - Accent6 5 2 2 2 5 3" xfId="19805"/>
    <cellStyle name="40% - Accent6 5 2 2 2 6" xfId="6904"/>
    <cellStyle name="40% - Accent6 5 2 2 2 6 2" xfId="13941"/>
    <cellStyle name="40% - Accent6 5 2 2 2 6 3" xfId="20978"/>
    <cellStyle name="40% - Accent6 5 2 2 2 7" xfId="8077"/>
    <cellStyle name="40% - Accent6 5 2 2 2 8" xfId="15114"/>
    <cellStyle name="40% - Accent6 5 2 2 3" xfId="1635"/>
    <cellStyle name="40% - Accent6 5 2 2 3 2" xfId="8673"/>
    <cellStyle name="40% - Accent6 5 2 2 3 3" xfId="15710"/>
    <cellStyle name="40% - Accent6 5 2 2 4" xfId="2808"/>
    <cellStyle name="40% - Accent6 5 2 2 4 2" xfId="9846"/>
    <cellStyle name="40% - Accent6 5 2 2 4 3" xfId="16883"/>
    <cellStyle name="40% - Accent6 5 2 2 5" xfId="3982"/>
    <cellStyle name="40% - Accent6 5 2 2 5 2" xfId="11019"/>
    <cellStyle name="40% - Accent6 5 2 2 5 3" xfId="18056"/>
    <cellStyle name="40% - Accent6 5 2 2 6" xfId="5155"/>
    <cellStyle name="40% - Accent6 5 2 2 6 2" xfId="12192"/>
    <cellStyle name="40% - Accent6 5 2 2 6 3" xfId="19229"/>
    <cellStyle name="40% - Accent6 5 2 2 7" xfId="6328"/>
    <cellStyle name="40% - Accent6 5 2 2 7 2" xfId="13365"/>
    <cellStyle name="40% - Accent6 5 2 2 7 3" xfId="20402"/>
    <cellStyle name="40% - Accent6 5 2 2 8" xfId="7501"/>
    <cellStyle name="40% - Accent6 5 2 2 9" xfId="14538"/>
    <cellStyle name="40% - Accent6 5 2 3" xfId="712"/>
    <cellStyle name="40% - Accent6 5 2 3 2" xfId="1288"/>
    <cellStyle name="40% - Accent6 5 2 3 2 2" xfId="2403"/>
    <cellStyle name="40% - Accent6 5 2 3 2 2 2" xfId="9441"/>
    <cellStyle name="40% - Accent6 5 2 3 2 2 3" xfId="16478"/>
    <cellStyle name="40% - Accent6 5 2 3 2 3" xfId="3576"/>
    <cellStyle name="40% - Accent6 5 2 3 2 3 2" xfId="10614"/>
    <cellStyle name="40% - Accent6 5 2 3 2 3 3" xfId="17651"/>
    <cellStyle name="40% - Accent6 5 2 3 2 4" xfId="4750"/>
    <cellStyle name="40% - Accent6 5 2 3 2 4 2" xfId="11787"/>
    <cellStyle name="40% - Accent6 5 2 3 2 4 3" xfId="18824"/>
    <cellStyle name="40% - Accent6 5 2 3 2 5" xfId="5923"/>
    <cellStyle name="40% - Accent6 5 2 3 2 5 2" xfId="12960"/>
    <cellStyle name="40% - Accent6 5 2 3 2 5 3" xfId="19997"/>
    <cellStyle name="40% - Accent6 5 2 3 2 6" xfId="7096"/>
    <cellStyle name="40% - Accent6 5 2 3 2 6 2" xfId="14133"/>
    <cellStyle name="40% - Accent6 5 2 3 2 6 3" xfId="21170"/>
    <cellStyle name="40% - Accent6 5 2 3 2 7" xfId="8269"/>
    <cellStyle name="40% - Accent6 5 2 3 2 8" xfId="15306"/>
    <cellStyle name="40% - Accent6 5 2 3 3" xfId="1827"/>
    <cellStyle name="40% - Accent6 5 2 3 3 2" xfId="8865"/>
    <cellStyle name="40% - Accent6 5 2 3 3 3" xfId="15902"/>
    <cellStyle name="40% - Accent6 5 2 3 4" xfId="3000"/>
    <cellStyle name="40% - Accent6 5 2 3 4 2" xfId="10038"/>
    <cellStyle name="40% - Accent6 5 2 3 4 3" xfId="17075"/>
    <cellStyle name="40% - Accent6 5 2 3 5" xfId="4174"/>
    <cellStyle name="40% - Accent6 5 2 3 5 2" xfId="11211"/>
    <cellStyle name="40% - Accent6 5 2 3 5 3" xfId="18248"/>
    <cellStyle name="40% - Accent6 5 2 3 6" xfId="5347"/>
    <cellStyle name="40% - Accent6 5 2 3 6 2" xfId="12384"/>
    <cellStyle name="40% - Accent6 5 2 3 6 3" xfId="19421"/>
    <cellStyle name="40% - Accent6 5 2 3 7" xfId="6520"/>
    <cellStyle name="40% - Accent6 5 2 3 7 2" xfId="13557"/>
    <cellStyle name="40% - Accent6 5 2 3 7 3" xfId="20594"/>
    <cellStyle name="40% - Accent6 5 2 3 8" xfId="7693"/>
    <cellStyle name="40% - Accent6 5 2 3 9" xfId="14730"/>
    <cellStyle name="40% - Accent6 5 2 4" xfId="931"/>
    <cellStyle name="40% - Accent6 5 2 4 2" xfId="2046"/>
    <cellStyle name="40% - Accent6 5 2 4 2 2" xfId="9084"/>
    <cellStyle name="40% - Accent6 5 2 4 2 3" xfId="16121"/>
    <cellStyle name="40% - Accent6 5 2 4 3" xfId="3219"/>
    <cellStyle name="40% - Accent6 5 2 4 3 2" xfId="10257"/>
    <cellStyle name="40% - Accent6 5 2 4 3 3" xfId="17294"/>
    <cellStyle name="40% - Accent6 5 2 4 4" xfId="4393"/>
    <cellStyle name="40% - Accent6 5 2 4 4 2" xfId="11430"/>
    <cellStyle name="40% - Accent6 5 2 4 4 3" xfId="18467"/>
    <cellStyle name="40% - Accent6 5 2 4 5" xfId="5566"/>
    <cellStyle name="40% - Accent6 5 2 4 5 2" xfId="12603"/>
    <cellStyle name="40% - Accent6 5 2 4 5 3" xfId="19640"/>
    <cellStyle name="40% - Accent6 5 2 4 6" xfId="6739"/>
    <cellStyle name="40% - Accent6 5 2 4 6 2" xfId="13776"/>
    <cellStyle name="40% - Accent6 5 2 4 6 3" xfId="20813"/>
    <cellStyle name="40% - Accent6 5 2 4 7" xfId="7912"/>
    <cellStyle name="40% - Accent6 5 2 4 8" xfId="14949"/>
    <cellStyle name="40% - Accent6 5 2 5" xfId="1470"/>
    <cellStyle name="40% - Accent6 5 2 5 2" xfId="8508"/>
    <cellStyle name="40% - Accent6 5 2 5 3" xfId="15545"/>
    <cellStyle name="40% - Accent6 5 2 6" xfId="2643"/>
    <cellStyle name="40% - Accent6 5 2 6 2" xfId="9681"/>
    <cellStyle name="40% - Accent6 5 2 6 3" xfId="16718"/>
    <cellStyle name="40% - Accent6 5 2 7" xfId="3817"/>
    <cellStyle name="40% - Accent6 5 2 7 2" xfId="10854"/>
    <cellStyle name="40% - Accent6 5 2 7 3" xfId="17891"/>
    <cellStyle name="40% - Accent6 5 2 8" xfId="4990"/>
    <cellStyle name="40% - Accent6 5 2 8 2" xfId="12027"/>
    <cellStyle name="40% - Accent6 5 2 8 3" xfId="19064"/>
    <cellStyle name="40% - Accent6 5 2 9" xfId="6163"/>
    <cellStyle name="40% - Accent6 5 2 9 2" xfId="13200"/>
    <cellStyle name="40% - Accent6 5 2 9 3" xfId="20237"/>
    <cellStyle name="40% - Accent6 5 3" xfId="519"/>
    <cellStyle name="40% - Accent6 5 3 2" xfId="1095"/>
    <cellStyle name="40% - Accent6 5 3 2 2" xfId="2210"/>
    <cellStyle name="40% - Accent6 5 3 2 2 2" xfId="9248"/>
    <cellStyle name="40% - Accent6 5 3 2 2 3" xfId="16285"/>
    <cellStyle name="40% - Accent6 5 3 2 3" xfId="3383"/>
    <cellStyle name="40% - Accent6 5 3 2 3 2" xfId="10421"/>
    <cellStyle name="40% - Accent6 5 3 2 3 3" xfId="17458"/>
    <cellStyle name="40% - Accent6 5 3 2 4" xfId="4557"/>
    <cellStyle name="40% - Accent6 5 3 2 4 2" xfId="11594"/>
    <cellStyle name="40% - Accent6 5 3 2 4 3" xfId="18631"/>
    <cellStyle name="40% - Accent6 5 3 2 5" xfId="5730"/>
    <cellStyle name="40% - Accent6 5 3 2 5 2" xfId="12767"/>
    <cellStyle name="40% - Accent6 5 3 2 5 3" xfId="19804"/>
    <cellStyle name="40% - Accent6 5 3 2 6" xfId="6903"/>
    <cellStyle name="40% - Accent6 5 3 2 6 2" xfId="13940"/>
    <cellStyle name="40% - Accent6 5 3 2 6 3" xfId="20977"/>
    <cellStyle name="40% - Accent6 5 3 2 7" xfId="8076"/>
    <cellStyle name="40% - Accent6 5 3 2 8" xfId="15113"/>
    <cellStyle name="40% - Accent6 5 3 3" xfId="1634"/>
    <cellStyle name="40% - Accent6 5 3 3 2" xfId="8672"/>
    <cellStyle name="40% - Accent6 5 3 3 3" xfId="15709"/>
    <cellStyle name="40% - Accent6 5 3 4" xfId="2807"/>
    <cellStyle name="40% - Accent6 5 3 4 2" xfId="9845"/>
    <cellStyle name="40% - Accent6 5 3 4 3" xfId="16882"/>
    <cellStyle name="40% - Accent6 5 3 5" xfId="3981"/>
    <cellStyle name="40% - Accent6 5 3 5 2" xfId="11018"/>
    <cellStyle name="40% - Accent6 5 3 5 3" xfId="18055"/>
    <cellStyle name="40% - Accent6 5 3 6" xfId="5154"/>
    <cellStyle name="40% - Accent6 5 3 6 2" xfId="12191"/>
    <cellStyle name="40% - Accent6 5 3 6 3" xfId="19228"/>
    <cellStyle name="40% - Accent6 5 3 7" xfId="6327"/>
    <cellStyle name="40% - Accent6 5 3 7 2" xfId="13364"/>
    <cellStyle name="40% - Accent6 5 3 7 3" xfId="20401"/>
    <cellStyle name="40% - Accent6 5 3 8" xfId="7500"/>
    <cellStyle name="40% - Accent6 5 3 9" xfId="14537"/>
    <cellStyle name="40% - Accent6 5 4" xfId="711"/>
    <cellStyle name="40% - Accent6 5 4 2" xfId="1287"/>
    <cellStyle name="40% - Accent6 5 4 2 2" xfId="2402"/>
    <cellStyle name="40% - Accent6 5 4 2 2 2" xfId="9440"/>
    <cellStyle name="40% - Accent6 5 4 2 2 3" xfId="16477"/>
    <cellStyle name="40% - Accent6 5 4 2 3" xfId="3575"/>
    <cellStyle name="40% - Accent6 5 4 2 3 2" xfId="10613"/>
    <cellStyle name="40% - Accent6 5 4 2 3 3" xfId="17650"/>
    <cellStyle name="40% - Accent6 5 4 2 4" xfId="4749"/>
    <cellStyle name="40% - Accent6 5 4 2 4 2" xfId="11786"/>
    <cellStyle name="40% - Accent6 5 4 2 4 3" xfId="18823"/>
    <cellStyle name="40% - Accent6 5 4 2 5" xfId="5922"/>
    <cellStyle name="40% - Accent6 5 4 2 5 2" xfId="12959"/>
    <cellStyle name="40% - Accent6 5 4 2 5 3" xfId="19996"/>
    <cellStyle name="40% - Accent6 5 4 2 6" xfId="7095"/>
    <cellStyle name="40% - Accent6 5 4 2 6 2" xfId="14132"/>
    <cellStyle name="40% - Accent6 5 4 2 6 3" xfId="21169"/>
    <cellStyle name="40% - Accent6 5 4 2 7" xfId="8268"/>
    <cellStyle name="40% - Accent6 5 4 2 8" xfId="15305"/>
    <cellStyle name="40% - Accent6 5 4 3" xfId="1826"/>
    <cellStyle name="40% - Accent6 5 4 3 2" xfId="8864"/>
    <cellStyle name="40% - Accent6 5 4 3 3" xfId="15901"/>
    <cellStyle name="40% - Accent6 5 4 4" xfId="2999"/>
    <cellStyle name="40% - Accent6 5 4 4 2" xfId="10037"/>
    <cellStyle name="40% - Accent6 5 4 4 3" xfId="17074"/>
    <cellStyle name="40% - Accent6 5 4 5" xfId="4173"/>
    <cellStyle name="40% - Accent6 5 4 5 2" xfId="11210"/>
    <cellStyle name="40% - Accent6 5 4 5 3" xfId="18247"/>
    <cellStyle name="40% - Accent6 5 4 6" xfId="5346"/>
    <cellStyle name="40% - Accent6 5 4 6 2" xfId="12383"/>
    <cellStyle name="40% - Accent6 5 4 6 3" xfId="19420"/>
    <cellStyle name="40% - Accent6 5 4 7" xfId="6519"/>
    <cellStyle name="40% - Accent6 5 4 7 2" xfId="13556"/>
    <cellStyle name="40% - Accent6 5 4 7 3" xfId="20593"/>
    <cellStyle name="40% - Accent6 5 4 8" xfId="7692"/>
    <cellStyle name="40% - Accent6 5 4 9" xfId="14729"/>
    <cellStyle name="40% - Accent6 5 5" xfId="835"/>
    <cellStyle name="40% - Accent6 5 5 2" xfId="1950"/>
    <cellStyle name="40% - Accent6 5 5 2 2" xfId="8988"/>
    <cellStyle name="40% - Accent6 5 5 2 3" xfId="16025"/>
    <cellStyle name="40% - Accent6 5 5 3" xfId="3123"/>
    <cellStyle name="40% - Accent6 5 5 3 2" xfId="10161"/>
    <cellStyle name="40% - Accent6 5 5 3 3" xfId="17198"/>
    <cellStyle name="40% - Accent6 5 5 4" xfId="4297"/>
    <cellStyle name="40% - Accent6 5 5 4 2" xfId="11334"/>
    <cellStyle name="40% - Accent6 5 5 4 3" xfId="18371"/>
    <cellStyle name="40% - Accent6 5 5 5" xfId="5470"/>
    <cellStyle name="40% - Accent6 5 5 5 2" xfId="12507"/>
    <cellStyle name="40% - Accent6 5 5 5 3" xfId="19544"/>
    <cellStyle name="40% - Accent6 5 5 6" xfId="6643"/>
    <cellStyle name="40% - Accent6 5 5 6 2" xfId="13680"/>
    <cellStyle name="40% - Accent6 5 5 6 3" xfId="20717"/>
    <cellStyle name="40% - Accent6 5 5 7" xfId="7816"/>
    <cellStyle name="40% - Accent6 5 5 8" xfId="14853"/>
    <cellStyle name="40% - Accent6 5 6" xfId="259"/>
    <cellStyle name="40% - Accent6 5 6 2" xfId="8413"/>
    <cellStyle name="40% - Accent6 5 6 3" xfId="15450"/>
    <cellStyle name="40% - Accent6 5 7" xfId="2547"/>
    <cellStyle name="40% - Accent6 5 7 2" xfId="9585"/>
    <cellStyle name="40% - Accent6 5 7 3" xfId="16622"/>
    <cellStyle name="40% - Accent6 5 8" xfId="3721"/>
    <cellStyle name="40% - Accent6 5 8 2" xfId="10758"/>
    <cellStyle name="40% - Accent6 5 8 3" xfId="17795"/>
    <cellStyle name="40% - Accent6 5 9" xfId="4894"/>
    <cellStyle name="40% - Accent6 5 9 2" xfId="11931"/>
    <cellStyle name="40% - Accent6 5 9 3" xfId="18968"/>
    <cellStyle name="40% - Accent6 6" xfId="159"/>
    <cellStyle name="40% - Accent6 6 10" xfId="6068"/>
    <cellStyle name="40% - Accent6 6 10 2" xfId="13105"/>
    <cellStyle name="40% - Accent6 6 10 3" xfId="20142"/>
    <cellStyle name="40% - Accent6 6 11" xfId="7241"/>
    <cellStyle name="40% - Accent6 6 12" xfId="14278"/>
    <cellStyle name="40% - Accent6 6 2" xfId="356"/>
    <cellStyle name="40% - Accent6 6 2 10" xfId="7337"/>
    <cellStyle name="40% - Accent6 6 2 11" xfId="14374"/>
    <cellStyle name="40% - Accent6 6 2 2" xfId="522"/>
    <cellStyle name="40% - Accent6 6 2 2 2" xfId="1098"/>
    <cellStyle name="40% - Accent6 6 2 2 2 2" xfId="2213"/>
    <cellStyle name="40% - Accent6 6 2 2 2 2 2" xfId="9251"/>
    <cellStyle name="40% - Accent6 6 2 2 2 2 3" xfId="16288"/>
    <cellStyle name="40% - Accent6 6 2 2 2 3" xfId="3386"/>
    <cellStyle name="40% - Accent6 6 2 2 2 3 2" xfId="10424"/>
    <cellStyle name="40% - Accent6 6 2 2 2 3 3" xfId="17461"/>
    <cellStyle name="40% - Accent6 6 2 2 2 4" xfId="4560"/>
    <cellStyle name="40% - Accent6 6 2 2 2 4 2" xfId="11597"/>
    <cellStyle name="40% - Accent6 6 2 2 2 4 3" xfId="18634"/>
    <cellStyle name="40% - Accent6 6 2 2 2 5" xfId="5733"/>
    <cellStyle name="40% - Accent6 6 2 2 2 5 2" xfId="12770"/>
    <cellStyle name="40% - Accent6 6 2 2 2 5 3" xfId="19807"/>
    <cellStyle name="40% - Accent6 6 2 2 2 6" xfId="6906"/>
    <cellStyle name="40% - Accent6 6 2 2 2 6 2" xfId="13943"/>
    <cellStyle name="40% - Accent6 6 2 2 2 6 3" xfId="20980"/>
    <cellStyle name="40% - Accent6 6 2 2 2 7" xfId="8079"/>
    <cellStyle name="40% - Accent6 6 2 2 2 8" xfId="15116"/>
    <cellStyle name="40% - Accent6 6 2 2 3" xfId="1637"/>
    <cellStyle name="40% - Accent6 6 2 2 3 2" xfId="8675"/>
    <cellStyle name="40% - Accent6 6 2 2 3 3" xfId="15712"/>
    <cellStyle name="40% - Accent6 6 2 2 4" xfId="2810"/>
    <cellStyle name="40% - Accent6 6 2 2 4 2" xfId="9848"/>
    <cellStyle name="40% - Accent6 6 2 2 4 3" xfId="16885"/>
    <cellStyle name="40% - Accent6 6 2 2 5" xfId="3984"/>
    <cellStyle name="40% - Accent6 6 2 2 5 2" xfId="11021"/>
    <cellStyle name="40% - Accent6 6 2 2 5 3" xfId="18058"/>
    <cellStyle name="40% - Accent6 6 2 2 6" xfId="5157"/>
    <cellStyle name="40% - Accent6 6 2 2 6 2" xfId="12194"/>
    <cellStyle name="40% - Accent6 6 2 2 6 3" xfId="19231"/>
    <cellStyle name="40% - Accent6 6 2 2 7" xfId="6330"/>
    <cellStyle name="40% - Accent6 6 2 2 7 2" xfId="13367"/>
    <cellStyle name="40% - Accent6 6 2 2 7 3" xfId="20404"/>
    <cellStyle name="40% - Accent6 6 2 2 8" xfId="7503"/>
    <cellStyle name="40% - Accent6 6 2 2 9" xfId="14540"/>
    <cellStyle name="40% - Accent6 6 2 3" xfId="714"/>
    <cellStyle name="40% - Accent6 6 2 3 2" xfId="1290"/>
    <cellStyle name="40% - Accent6 6 2 3 2 2" xfId="2405"/>
    <cellStyle name="40% - Accent6 6 2 3 2 2 2" xfId="9443"/>
    <cellStyle name="40% - Accent6 6 2 3 2 2 3" xfId="16480"/>
    <cellStyle name="40% - Accent6 6 2 3 2 3" xfId="3578"/>
    <cellStyle name="40% - Accent6 6 2 3 2 3 2" xfId="10616"/>
    <cellStyle name="40% - Accent6 6 2 3 2 3 3" xfId="17653"/>
    <cellStyle name="40% - Accent6 6 2 3 2 4" xfId="4752"/>
    <cellStyle name="40% - Accent6 6 2 3 2 4 2" xfId="11789"/>
    <cellStyle name="40% - Accent6 6 2 3 2 4 3" xfId="18826"/>
    <cellStyle name="40% - Accent6 6 2 3 2 5" xfId="5925"/>
    <cellStyle name="40% - Accent6 6 2 3 2 5 2" xfId="12962"/>
    <cellStyle name="40% - Accent6 6 2 3 2 5 3" xfId="19999"/>
    <cellStyle name="40% - Accent6 6 2 3 2 6" xfId="7098"/>
    <cellStyle name="40% - Accent6 6 2 3 2 6 2" xfId="14135"/>
    <cellStyle name="40% - Accent6 6 2 3 2 6 3" xfId="21172"/>
    <cellStyle name="40% - Accent6 6 2 3 2 7" xfId="8271"/>
    <cellStyle name="40% - Accent6 6 2 3 2 8" xfId="15308"/>
    <cellStyle name="40% - Accent6 6 2 3 3" xfId="1829"/>
    <cellStyle name="40% - Accent6 6 2 3 3 2" xfId="8867"/>
    <cellStyle name="40% - Accent6 6 2 3 3 3" xfId="15904"/>
    <cellStyle name="40% - Accent6 6 2 3 4" xfId="3002"/>
    <cellStyle name="40% - Accent6 6 2 3 4 2" xfId="10040"/>
    <cellStyle name="40% - Accent6 6 2 3 4 3" xfId="17077"/>
    <cellStyle name="40% - Accent6 6 2 3 5" xfId="4176"/>
    <cellStyle name="40% - Accent6 6 2 3 5 2" xfId="11213"/>
    <cellStyle name="40% - Accent6 6 2 3 5 3" xfId="18250"/>
    <cellStyle name="40% - Accent6 6 2 3 6" xfId="5349"/>
    <cellStyle name="40% - Accent6 6 2 3 6 2" xfId="12386"/>
    <cellStyle name="40% - Accent6 6 2 3 6 3" xfId="19423"/>
    <cellStyle name="40% - Accent6 6 2 3 7" xfId="6522"/>
    <cellStyle name="40% - Accent6 6 2 3 7 2" xfId="13559"/>
    <cellStyle name="40% - Accent6 6 2 3 7 3" xfId="20596"/>
    <cellStyle name="40% - Accent6 6 2 3 8" xfId="7695"/>
    <cellStyle name="40% - Accent6 6 2 3 9" xfId="14732"/>
    <cellStyle name="40% - Accent6 6 2 4" xfId="932"/>
    <cellStyle name="40% - Accent6 6 2 4 2" xfId="2047"/>
    <cellStyle name="40% - Accent6 6 2 4 2 2" xfId="9085"/>
    <cellStyle name="40% - Accent6 6 2 4 2 3" xfId="16122"/>
    <cellStyle name="40% - Accent6 6 2 4 3" xfId="3220"/>
    <cellStyle name="40% - Accent6 6 2 4 3 2" xfId="10258"/>
    <cellStyle name="40% - Accent6 6 2 4 3 3" xfId="17295"/>
    <cellStyle name="40% - Accent6 6 2 4 4" xfId="4394"/>
    <cellStyle name="40% - Accent6 6 2 4 4 2" xfId="11431"/>
    <cellStyle name="40% - Accent6 6 2 4 4 3" xfId="18468"/>
    <cellStyle name="40% - Accent6 6 2 4 5" xfId="5567"/>
    <cellStyle name="40% - Accent6 6 2 4 5 2" xfId="12604"/>
    <cellStyle name="40% - Accent6 6 2 4 5 3" xfId="19641"/>
    <cellStyle name="40% - Accent6 6 2 4 6" xfId="6740"/>
    <cellStyle name="40% - Accent6 6 2 4 6 2" xfId="13777"/>
    <cellStyle name="40% - Accent6 6 2 4 6 3" xfId="20814"/>
    <cellStyle name="40% - Accent6 6 2 4 7" xfId="7913"/>
    <cellStyle name="40% - Accent6 6 2 4 8" xfId="14950"/>
    <cellStyle name="40% - Accent6 6 2 5" xfId="1471"/>
    <cellStyle name="40% - Accent6 6 2 5 2" xfId="8509"/>
    <cellStyle name="40% - Accent6 6 2 5 3" xfId="15546"/>
    <cellStyle name="40% - Accent6 6 2 6" xfId="2644"/>
    <cellStyle name="40% - Accent6 6 2 6 2" xfId="9682"/>
    <cellStyle name="40% - Accent6 6 2 6 3" xfId="16719"/>
    <cellStyle name="40% - Accent6 6 2 7" xfId="3818"/>
    <cellStyle name="40% - Accent6 6 2 7 2" xfId="10855"/>
    <cellStyle name="40% - Accent6 6 2 7 3" xfId="17892"/>
    <cellStyle name="40% - Accent6 6 2 8" xfId="4991"/>
    <cellStyle name="40% - Accent6 6 2 8 2" xfId="12028"/>
    <cellStyle name="40% - Accent6 6 2 8 3" xfId="19065"/>
    <cellStyle name="40% - Accent6 6 2 9" xfId="6164"/>
    <cellStyle name="40% - Accent6 6 2 9 2" xfId="13201"/>
    <cellStyle name="40% - Accent6 6 2 9 3" xfId="20238"/>
    <cellStyle name="40% - Accent6 6 3" xfId="521"/>
    <cellStyle name="40% - Accent6 6 3 2" xfId="1097"/>
    <cellStyle name="40% - Accent6 6 3 2 2" xfId="2212"/>
    <cellStyle name="40% - Accent6 6 3 2 2 2" xfId="9250"/>
    <cellStyle name="40% - Accent6 6 3 2 2 3" xfId="16287"/>
    <cellStyle name="40% - Accent6 6 3 2 3" xfId="3385"/>
    <cellStyle name="40% - Accent6 6 3 2 3 2" xfId="10423"/>
    <cellStyle name="40% - Accent6 6 3 2 3 3" xfId="17460"/>
    <cellStyle name="40% - Accent6 6 3 2 4" xfId="4559"/>
    <cellStyle name="40% - Accent6 6 3 2 4 2" xfId="11596"/>
    <cellStyle name="40% - Accent6 6 3 2 4 3" xfId="18633"/>
    <cellStyle name="40% - Accent6 6 3 2 5" xfId="5732"/>
    <cellStyle name="40% - Accent6 6 3 2 5 2" xfId="12769"/>
    <cellStyle name="40% - Accent6 6 3 2 5 3" xfId="19806"/>
    <cellStyle name="40% - Accent6 6 3 2 6" xfId="6905"/>
    <cellStyle name="40% - Accent6 6 3 2 6 2" xfId="13942"/>
    <cellStyle name="40% - Accent6 6 3 2 6 3" xfId="20979"/>
    <cellStyle name="40% - Accent6 6 3 2 7" xfId="8078"/>
    <cellStyle name="40% - Accent6 6 3 2 8" xfId="15115"/>
    <cellStyle name="40% - Accent6 6 3 3" xfId="1636"/>
    <cellStyle name="40% - Accent6 6 3 3 2" xfId="8674"/>
    <cellStyle name="40% - Accent6 6 3 3 3" xfId="15711"/>
    <cellStyle name="40% - Accent6 6 3 4" xfId="2809"/>
    <cellStyle name="40% - Accent6 6 3 4 2" xfId="9847"/>
    <cellStyle name="40% - Accent6 6 3 4 3" xfId="16884"/>
    <cellStyle name="40% - Accent6 6 3 5" xfId="3983"/>
    <cellStyle name="40% - Accent6 6 3 5 2" xfId="11020"/>
    <cellStyle name="40% - Accent6 6 3 5 3" xfId="18057"/>
    <cellStyle name="40% - Accent6 6 3 6" xfId="5156"/>
    <cellStyle name="40% - Accent6 6 3 6 2" xfId="12193"/>
    <cellStyle name="40% - Accent6 6 3 6 3" xfId="19230"/>
    <cellStyle name="40% - Accent6 6 3 7" xfId="6329"/>
    <cellStyle name="40% - Accent6 6 3 7 2" xfId="13366"/>
    <cellStyle name="40% - Accent6 6 3 7 3" xfId="20403"/>
    <cellStyle name="40% - Accent6 6 3 8" xfId="7502"/>
    <cellStyle name="40% - Accent6 6 3 9" xfId="14539"/>
    <cellStyle name="40% - Accent6 6 4" xfId="713"/>
    <cellStyle name="40% - Accent6 6 4 2" xfId="1289"/>
    <cellStyle name="40% - Accent6 6 4 2 2" xfId="2404"/>
    <cellStyle name="40% - Accent6 6 4 2 2 2" xfId="9442"/>
    <cellStyle name="40% - Accent6 6 4 2 2 3" xfId="16479"/>
    <cellStyle name="40% - Accent6 6 4 2 3" xfId="3577"/>
    <cellStyle name="40% - Accent6 6 4 2 3 2" xfId="10615"/>
    <cellStyle name="40% - Accent6 6 4 2 3 3" xfId="17652"/>
    <cellStyle name="40% - Accent6 6 4 2 4" xfId="4751"/>
    <cellStyle name="40% - Accent6 6 4 2 4 2" xfId="11788"/>
    <cellStyle name="40% - Accent6 6 4 2 4 3" xfId="18825"/>
    <cellStyle name="40% - Accent6 6 4 2 5" xfId="5924"/>
    <cellStyle name="40% - Accent6 6 4 2 5 2" xfId="12961"/>
    <cellStyle name="40% - Accent6 6 4 2 5 3" xfId="19998"/>
    <cellStyle name="40% - Accent6 6 4 2 6" xfId="7097"/>
    <cellStyle name="40% - Accent6 6 4 2 6 2" xfId="14134"/>
    <cellStyle name="40% - Accent6 6 4 2 6 3" xfId="21171"/>
    <cellStyle name="40% - Accent6 6 4 2 7" xfId="8270"/>
    <cellStyle name="40% - Accent6 6 4 2 8" xfId="15307"/>
    <cellStyle name="40% - Accent6 6 4 3" xfId="1828"/>
    <cellStyle name="40% - Accent6 6 4 3 2" xfId="8866"/>
    <cellStyle name="40% - Accent6 6 4 3 3" xfId="15903"/>
    <cellStyle name="40% - Accent6 6 4 4" xfId="3001"/>
    <cellStyle name="40% - Accent6 6 4 4 2" xfId="10039"/>
    <cellStyle name="40% - Accent6 6 4 4 3" xfId="17076"/>
    <cellStyle name="40% - Accent6 6 4 5" xfId="4175"/>
    <cellStyle name="40% - Accent6 6 4 5 2" xfId="11212"/>
    <cellStyle name="40% - Accent6 6 4 5 3" xfId="18249"/>
    <cellStyle name="40% - Accent6 6 4 6" xfId="5348"/>
    <cellStyle name="40% - Accent6 6 4 6 2" xfId="12385"/>
    <cellStyle name="40% - Accent6 6 4 6 3" xfId="19422"/>
    <cellStyle name="40% - Accent6 6 4 7" xfId="6521"/>
    <cellStyle name="40% - Accent6 6 4 7 2" xfId="13558"/>
    <cellStyle name="40% - Accent6 6 4 7 3" xfId="20595"/>
    <cellStyle name="40% - Accent6 6 4 8" xfId="7694"/>
    <cellStyle name="40% - Accent6 6 4 9" xfId="14731"/>
    <cellStyle name="40% - Accent6 6 5" xfId="836"/>
    <cellStyle name="40% - Accent6 6 5 2" xfId="1951"/>
    <cellStyle name="40% - Accent6 6 5 2 2" xfId="8989"/>
    <cellStyle name="40% - Accent6 6 5 2 3" xfId="16026"/>
    <cellStyle name="40% - Accent6 6 5 3" xfId="3124"/>
    <cellStyle name="40% - Accent6 6 5 3 2" xfId="10162"/>
    <cellStyle name="40% - Accent6 6 5 3 3" xfId="17199"/>
    <cellStyle name="40% - Accent6 6 5 4" xfId="4298"/>
    <cellStyle name="40% - Accent6 6 5 4 2" xfId="11335"/>
    <cellStyle name="40% - Accent6 6 5 4 3" xfId="18372"/>
    <cellStyle name="40% - Accent6 6 5 5" xfId="5471"/>
    <cellStyle name="40% - Accent6 6 5 5 2" xfId="12508"/>
    <cellStyle name="40% - Accent6 6 5 5 3" xfId="19545"/>
    <cellStyle name="40% - Accent6 6 5 6" xfId="6644"/>
    <cellStyle name="40% - Accent6 6 5 6 2" xfId="13681"/>
    <cellStyle name="40% - Accent6 6 5 6 3" xfId="20718"/>
    <cellStyle name="40% - Accent6 6 5 7" xfId="7817"/>
    <cellStyle name="40% - Accent6 6 5 8" xfId="14854"/>
    <cellStyle name="40% - Accent6 6 6" xfId="260"/>
    <cellStyle name="40% - Accent6 6 6 2" xfId="8414"/>
    <cellStyle name="40% - Accent6 6 6 3" xfId="15451"/>
    <cellStyle name="40% - Accent6 6 7" xfId="2548"/>
    <cellStyle name="40% - Accent6 6 7 2" xfId="9586"/>
    <cellStyle name="40% - Accent6 6 7 3" xfId="16623"/>
    <cellStyle name="40% - Accent6 6 8" xfId="3722"/>
    <cellStyle name="40% - Accent6 6 8 2" xfId="10759"/>
    <cellStyle name="40% - Accent6 6 8 3" xfId="17796"/>
    <cellStyle name="40% - Accent6 6 9" xfId="4895"/>
    <cellStyle name="40% - Accent6 6 9 2" xfId="11932"/>
    <cellStyle name="40% - Accent6 6 9 3" xfId="18969"/>
    <cellStyle name="40% - Accent6 7" xfId="175"/>
    <cellStyle name="40% - Accent6 7 10" xfId="6069"/>
    <cellStyle name="40% - Accent6 7 10 2" xfId="13106"/>
    <cellStyle name="40% - Accent6 7 10 3" xfId="20143"/>
    <cellStyle name="40% - Accent6 7 11" xfId="7242"/>
    <cellStyle name="40% - Accent6 7 12" xfId="14279"/>
    <cellStyle name="40% - Accent6 7 2" xfId="357"/>
    <cellStyle name="40% - Accent6 7 2 10" xfId="7338"/>
    <cellStyle name="40% - Accent6 7 2 11" xfId="14375"/>
    <cellStyle name="40% - Accent6 7 2 2" xfId="524"/>
    <cellStyle name="40% - Accent6 7 2 2 2" xfId="1100"/>
    <cellStyle name="40% - Accent6 7 2 2 2 2" xfId="2215"/>
    <cellStyle name="40% - Accent6 7 2 2 2 2 2" xfId="9253"/>
    <cellStyle name="40% - Accent6 7 2 2 2 2 3" xfId="16290"/>
    <cellStyle name="40% - Accent6 7 2 2 2 3" xfId="3388"/>
    <cellStyle name="40% - Accent6 7 2 2 2 3 2" xfId="10426"/>
    <cellStyle name="40% - Accent6 7 2 2 2 3 3" xfId="17463"/>
    <cellStyle name="40% - Accent6 7 2 2 2 4" xfId="4562"/>
    <cellStyle name="40% - Accent6 7 2 2 2 4 2" xfId="11599"/>
    <cellStyle name="40% - Accent6 7 2 2 2 4 3" xfId="18636"/>
    <cellStyle name="40% - Accent6 7 2 2 2 5" xfId="5735"/>
    <cellStyle name="40% - Accent6 7 2 2 2 5 2" xfId="12772"/>
    <cellStyle name="40% - Accent6 7 2 2 2 5 3" xfId="19809"/>
    <cellStyle name="40% - Accent6 7 2 2 2 6" xfId="6908"/>
    <cellStyle name="40% - Accent6 7 2 2 2 6 2" xfId="13945"/>
    <cellStyle name="40% - Accent6 7 2 2 2 6 3" xfId="20982"/>
    <cellStyle name="40% - Accent6 7 2 2 2 7" xfId="8081"/>
    <cellStyle name="40% - Accent6 7 2 2 2 8" xfId="15118"/>
    <cellStyle name="40% - Accent6 7 2 2 3" xfId="1639"/>
    <cellStyle name="40% - Accent6 7 2 2 3 2" xfId="8677"/>
    <cellStyle name="40% - Accent6 7 2 2 3 3" xfId="15714"/>
    <cellStyle name="40% - Accent6 7 2 2 4" xfId="2812"/>
    <cellStyle name="40% - Accent6 7 2 2 4 2" xfId="9850"/>
    <cellStyle name="40% - Accent6 7 2 2 4 3" xfId="16887"/>
    <cellStyle name="40% - Accent6 7 2 2 5" xfId="3986"/>
    <cellStyle name="40% - Accent6 7 2 2 5 2" xfId="11023"/>
    <cellStyle name="40% - Accent6 7 2 2 5 3" xfId="18060"/>
    <cellStyle name="40% - Accent6 7 2 2 6" xfId="5159"/>
    <cellStyle name="40% - Accent6 7 2 2 6 2" xfId="12196"/>
    <cellStyle name="40% - Accent6 7 2 2 6 3" xfId="19233"/>
    <cellStyle name="40% - Accent6 7 2 2 7" xfId="6332"/>
    <cellStyle name="40% - Accent6 7 2 2 7 2" xfId="13369"/>
    <cellStyle name="40% - Accent6 7 2 2 7 3" xfId="20406"/>
    <cellStyle name="40% - Accent6 7 2 2 8" xfId="7505"/>
    <cellStyle name="40% - Accent6 7 2 2 9" xfId="14542"/>
    <cellStyle name="40% - Accent6 7 2 3" xfId="716"/>
    <cellStyle name="40% - Accent6 7 2 3 2" xfId="1292"/>
    <cellStyle name="40% - Accent6 7 2 3 2 2" xfId="2407"/>
    <cellStyle name="40% - Accent6 7 2 3 2 2 2" xfId="9445"/>
    <cellStyle name="40% - Accent6 7 2 3 2 2 3" xfId="16482"/>
    <cellStyle name="40% - Accent6 7 2 3 2 3" xfId="3580"/>
    <cellStyle name="40% - Accent6 7 2 3 2 3 2" xfId="10618"/>
    <cellStyle name="40% - Accent6 7 2 3 2 3 3" xfId="17655"/>
    <cellStyle name="40% - Accent6 7 2 3 2 4" xfId="4754"/>
    <cellStyle name="40% - Accent6 7 2 3 2 4 2" xfId="11791"/>
    <cellStyle name="40% - Accent6 7 2 3 2 4 3" xfId="18828"/>
    <cellStyle name="40% - Accent6 7 2 3 2 5" xfId="5927"/>
    <cellStyle name="40% - Accent6 7 2 3 2 5 2" xfId="12964"/>
    <cellStyle name="40% - Accent6 7 2 3 2 5 3" xfId="20001"/>
    <cellStyle name="40% - Accent6 7 2 3 2 6" xfId="7100"/>
    <cellStyle name="40% - Accent6 7 2 3 2 6 2" xfId="14137"/>
    <cellStyle name="40% - Accent6 7 2 3 2 6 3" xfId="21174"/>
    <cellStyle name="40% - Accent6 7 2 3 2 7" xfId="8273"/>
    <cellStyle name="40% - Accent6 7 2 3 2 8" xfId="15310"/>
    <cellStyle name="40% - Accent6 7 2 3 3" xfId="1831"/>
    <cellStyle name="40% - Accent6 7 2 3 3 2" xfId="8869"/>
    <cellStyle name="40% - Accent6 7 2 3 3 3" xfId="15906"/>
    <cellStyle name="40% - Accent6 7 2 3 4" xfId="3004"/>
    <cellStyle name="40% - Accent6 7 2 3 4 2" xfId="10042"/>
    <cellStyle name="40% - Accent6 7 2 3 4 3" xfId="17079"/>
    <cellStyle name="40% - Accent6 7 2 3 5" xfId="4178"/>
    <cellStyle name="40% - Accent6 7 2 3 5 2" xfId="11215"/>
    <cellStyle name="40% - Accent6 7 2 3 5 3" xfId="18252"/>
    <cellStyle name="40% - Accent6 7 2 3 6" xfId="5351"/>
    <cellStyle name="40% - Accent6 7 2 3 6 2" xfId="12388"/>
    <cellStyle name="40% - Accent6 7 2 3 6 3" xfId="19425"/>
    <cellStyle name="40% - Accent6 7 2 3 7" xfId="6524"/>
    <cellStyle name="40% - Accent6 7 2 3 7 2" xfId="13561"/>
    <cellStyle name="40% - Accent6 7 2 3 7 3" xfId="20598"/>
    <cellStyle name="40% - Accent6 7 2 3 8" xfId="7697"/>
    <cellStyle name="40% - Accent6 7 2 3 9" xfId="14734"/>
    <cellStyle name="40% - Accent6 7 2 4" xfId="933"/>
    <cellStyle name="40% - Accent6 7 2 4 2" xfId="2048"/>
    <cellStyle name="40% - Accent6 7 2 4 2 2" xfId="9086"/>
    <cellStyle name="40% - Accent6 7 2 4 2 3" xfId="16123"/>
    <cellStyle name="40% - Accent6 7 2 4 3" xfId="3221"/>
    <cellStyle name="40% - Accent6 7 2 4 3 2" xfId="10259"/>
    <cellStyle name="40% - Accent6 7 2 4 3 3" xfId="17296"/>
    <cellStyle name="40% - Accent6 7 2 4 4" xfId="4395"/>
    <cellStyle name="40% - Accent6 7 2 4 4 2" xfId="11432"/>
    <cellStyle name="40% - Accent6 7 2 4 4 3" xfId="18469"/>
    <cellStyle name="40% - Accent6 7 2 4 5" xfId="5568"/>
    <cellStyle name="40% - Accent6 7 2 4 5 2" xfId="12605"/>
    <cellStyle name="40% - Accent6 7 2 4 5 3" xfId="19642"/>
    <cellStyle name="40% - Accent6 7 2 4 6" xfId="6741"/>
    <cellStyle name="40% - Accent6 7 2 4 6 2" xfId="13778"/>
    <cellStyle name="40% - Accent6 7 2 4 6 3" xfId="20815"/>
    <cellStyle name="40% - Accent6 7 2 4 7" xfId="7914"/>
    <cellStyle name="40% - Accent6 7 2 4 8" xfId="14951"/>
    <cellStyle name="40% - Accent6 7 2 5" xfId="1472"/>
    <cellStyle name="40% - Accent6 7 2 5 2" xfId="8510"/>
    <cellStyle name="40% - Accent6 7 2 5 3" xfId="15547"/>
    <cellStyle name="40% - Accent6 7 2 6" xfId="2645"/>
    <cellStyle name="40% - Accent6 7 2 6 2" xfId="9683"/>
    <cellStyle name="40% - Accent6 7 2 6 3" xfId="16720"/>
    <cellStyle name="40% - Accent6 7 2 7" xfId="3819"/>
    <cellStyle name="40% - Accent6 7 2 7 2" xfId="10856"/>
    <cellStyle name="40% - Accent6 7 2 7 3" xfId="17893"/>
    <cellStyle name="40% - Accent6 7 2 8" xfId="4992"/>
    <cellStyle name="40% - Accent6 7 2 8 2" xfId="12029"/>
    <cellStyle name="40% - Accent6 7 2 8 3" xfId="19066"/>
    <cellStyle name="40% - Accent6 7 2 9" xfId="6165"/>
    <cellStyle name="40% - Accent6 7 2 9 2" xfId="13202"/>
    <cellStyle name="40% - Accent6 7 2 9 3" xfId="20239"/>
    <cellStyle name="40% - Accent6 7 3" xfId="523"/>
    <cellStyle name="40% - Accent6 7 3 2" xfId="1099"/>
    <cellStyle name="40% - Accent6 7 3 2 2" xfId="2214"/>
    <cellStyle name="40% - Accent6 7 3 2 2 2" xfId="9252"/>
    <cellStyle name="40% - Accent6 7 3 2 2 3" xfId="16289"/>
    <cellStyle name="40% - Accent6 7 3 2 3" xfId="3387"/>
    <cellStyle name="40% - Accent6 7 3 2 3 2" xfId="10425"/>
    <cellStyle name="40% - Accent6 7 3 2 3 3" xfId="17462"/>
    <cellStyle name="40% - Accent6 7 3 2 4" xfId="4561"/>
    <cellStyle name="40% - Accent6 7 3 2 4 2" xfId="11598"/>
    <cellStyle name="40% - Accent6 7 3 2 4 3" xfId="18635"/>
    <cellStyle name="40% - Accent6 7 3 2 5" xfId="5734"/>
    <cellStyle name="40% - Accent6 7 3 2 5 2" xfId="12771"/>
    <cellStyle name="40% - Accent6 7 3 2 5 3" xfId="19808"/>
    <cellStyle name="40% - Accent6 7 3 2 6" xfId="6907"/>
    <cellStyle name="40% - Accent6 7 3 2 6 2" xfId="13944"/>
    <cellStyle name="40% - Accent6 7 3 2 6 3" xfId="20981"/>
    <cellStyle name="40% - Accent6 7 3 2 7" xfId="8080"/>
    <cellStyle name="40% - Accent6 7 3 2 8" xfId="15117"/>
    <cellStyle name="40% - Accent6 7 3 3" xfId="1638"/>
    <cellStyle name="40% - Accent6 7 3 3 2" xfId="8676"/>
    <cellStyle name="40% - Accent6 7 3 3 3" xfId="15713"/>
    <cellStyle name="40% - Accent6 7 3 4" xfId="2811"/>
    <cellStyle name="40% - Accent6 7 3 4 2" xfId="9849"/>
    <cellStyle name="40% - Accent6 7 3 4 3" xfId="16886"/>
    <cellStyle name="40% - Accent6 7 3 5" xfId="3985"/>
    <cellStyle name="40% - Accent6 7 3 5 2" xfId="11022"/>
    <cellStyle name="40% - Accent6 7 3 5 3" xfId="18059"/>
    <cellStyle name="40% - Accent6 7 3 6" xfId="5158"/>
    <cellStyle name="40% - Accent6 7 3 6 2" xfId="12195"/>
    <cellStyle name="40% - Accent6 7 3 6 3" xfId="19232"/>
    <cellStyle name="40% - Accent6 7 3 7" xfId="6331"/>
    <cellStyle name="40% - Accent6 7 3 7 2" xfId="13368"/>
    <cellStyle name="40% - Accent6 7 3 7 3" xfId="20405"/>
    <cellStyle name="40% - Accent6 7 3 8" xfId="7504"/>
    <cellStyle name="40% - Accent6 7 3 9" xfId="14541"/>
    <cellStyle name="40% - Accent6 7 4" xfId="715"/>
    <cellStyle name="40% - Accent6 7 4 2" xfId="1291"/>
    <cellStyle name="40% - Accent6 7 4 2 2" xfId="2406"/>
    <cellStyle name="40% - Accent6 7 4 2 2 2" xfId="9444"/>
    <cellStyle name="40% - Accent6 7 4 2 2 3" xfId="16481"/>
    <cellStyle name="40% - Accent6 7 4 2 3" xfId="3579"/>
    <cellStyle name="40% - Accent6 7 4 2 3 2" xfId="10617"/>
    <cellStyle name="40% - Accent6 7 4 2 3 3" xfId="17654"/>
    <cellStyle name="40% - Accent6 7 4 2 4" xfId="4753"/>
    <cellStyle name="40% - Accent6 7 4 2 4 2" xfId="11790"/>
    <cellStyle name="40% - Accent6 7 4 2 4 3" xfId="18827"/>
    <cellStyle name="40% - Accent6 7 4 2 5" xfId="5926"/>
    <cellStyle name="40% - Accent6 7 4 2 5 2" xfId="12963"/>
    <cellStyle name="40% - Accent6 7 4 2 5 3" xfId="20000"/>
    <cellStyle name="40% - Accent6 7 4 2 6" xfId="7099"/>
    <cellStyle name="40% - Accent6 7 4 2 6 2" xfId="14136"/>
    <cellStyle name="40% - Accent6 7 4 2 6 3" xfId="21173"/>
    <cellStyle name="40% - Accent6 7 4 2 7" xfId="8272"/>
    <cellStyle name="40% - Accent6 7 4 2 8" xfId="15309"/>
    <cellStyle name="40% - Accent6 7 4 3" xfId="1830"/>
    <cellStyle name="40% - Accent6 7 4 3 2" xfId="8868"/>
    <cellStyle name="40% - Accent6 7 4 3 3" xfId="15905"/>
    <cellStyle name="40% - Accent6 7 4 4" xfId="3003"/>
    <cellStyle name="40% - Accent6 7 4 4 2" xfId="10041"/>
    <cellStyle name="40% - Accent6 7 4 4 3" xfId="17078"/>
    <cellStyle name="40% - Accent6 7 4 5" xfId="4177"/>
    <cellStyle name="40% - Accent6 7 4 5 2" xfId="11214"/>
    <cellStyle name="40% - Accent6 7 4 5 3" xfId="18251"/>
    <cellStyle name="40% - Accent6 7 4 6" xfId="5350"/>
    <cellStyle name="40% - Accent6 7 4 6 2" xfId="12387"/>
    <cellStyle name="40% - Accent6 7 4 6 3" xfId="19424"/>
    <cellStyle name="40% - Accent6 7 4 7" xfId="6523"/>
    <cellStyle name="40% - Accent6 7 4 7 2" xfId="13560"/>
    <cellStyle name="40% - Accent6 7 4 7 3" xfId="20597"/>
    <cellStyle name="40% - Accent6 7 4 8" xfId="7696"/>
    <cellStyle name="40% - Accent6 7 4 9" xfId="14733"/>
    <cellStyle name="40% - Accent6 7 5" xfId="837"/>
    <cellStyle name="40% - Accent6 7 5 2" xfId="1952"/>
    <cellStyle name="40% - Accent6 7 5 2 2" xfId="8990"/>
    <cellStyle name="40% - Accent6 7 5 2 3" xfId="16027"/>
    <cellStyle name="40% - Accent6 7 5 3" xfId="3125"/>
    <cellStyle name="40% - Accent6 7 5 3 2" xfId="10163"/>
    <cellStyle name="40% - Accent6 7 5 3 3" xfId="17200"/>
    <cellStyle name="40% - Accent6 7 5 4" xfId="4299"/>
    <cellStyle name="40% - Accent6 7 5 4 2" xfId="11336"/>
    <cellStyle name="40% - Accent6 7 5 4 3" xfId="18373"/>
    <cellStyle name="40% - Accent6 7 5 5" xfId="5472"/>
    <cellStyle name="40% - Accent6 7 5 5 2" xfId="12509"/>
    <cellStyle name="40% - Accent6 7 5 5 3" xfId="19546"/>
    <cellStyle name="40% - Accent6 7 5 6" xfId="6645"/>
    <cellStyle name="40% - Accent6 7 5 6 2" xfId="13682"/>
    <cellStyle name="40% - Accent6 7 5 6 3" xfId="20719"/>
    <cellStyle name="40% - Accent6 7 5 7" xfId="7818"/>
    <cellStyle name="40% - Accent6 7 5 8" xfId="14855"/>
    <cellStyle name="40% - Accent6 7 6" xfId="261"/>
    <cellStyle name="40% - Accent6 7 6 2" xfId="8415"/>
    <cellStyle name="40% - Accent6 7 6 3" xfId="15452"/>
    <cellStyle name="40% - Accent6 7 7" xfId="2549"/>
    <cellStyle name="40% - Accent6 7 7 2" xfId="9587"/>
    <cellStyle name="40% - Accent6 7 7 3" xfId="16624"/>
    <cellStyle name="40% - Accent6 7 8" xfId="3723"/>
    <cellStyle name="40% - Accent6 7 8 2" xfId="10760"/>
    <cellStyle name="40% - Accent6 7 8 3" xfId="17797"/>
    <cellStyle name="40% - Accent6 7 9" xfId="4896"/>
    <cellStyle name="40% - Accent6 7 9 2" xfId="11933"/>
    <cellStyle name="40% - Accent6 7 9 3" xfId="18970"/>
    <cellStyle name="40% - Accent6 8" xfId="352"/>
    <cellStyle name="40% - Accent6 8 10" xfId="7333"/>
    <cellStyle name="40% - Accent6 8 11" xfId="14370"/>
    <cellStyle name="40% - Accent6 8 2" xfId="525"/>
    <cellStyle name="40% - Accent6 8 2 2" xfId="1101"/>
    <cellStyle name="40% - Accent6 8 2 2 2" xfId="2216"/>
    <cellStyle name="40% - Accent6 8 2 2 2 2" xfId="9254"/>
    <cellStyle name="40% - Accent6 8 2 2 2 3" xfId="16291"/>
    <cellStyle name="40% - Accent6 8 2 2 3" xfId="3389"/>
    <cellStyle name="40% - Accent6 8 2 2 3 2" xfId="10427"/>
    <cellStyle name="40% - Accent6 8 2 2 3 3" xfId="17464"/>
    <cellStyle name="40% - Accent6 8 2 2 4" xfId="4563"/>
    <cellStyle name="40% - Accent6 8 2 2 4 2" xfId="11600"/>
    <cellStyle name="40% - Accent6 8 2 2 4 3" xfId="18637"/>
    <cellStyle name="40% - Accent6 8 2 2 5" xfId="5736"/>
    <cellStyle name="40% - Accent6 8 2 2 5 2" xfId="12773"/>
    <cellStyle name="40% - Accent6 8 2 2 5 3" xfId="19810"/>
    <cellStyle name="40% - Accent6 8 2 2 6" xfId="6909"/>
    <cellStyle name="40% - Accent6 8 2 2 6 2" xfId="13946"/>
    <cellStyle name="40% - Accent6 8 2 2 6 3" xfId="20983"/>
    <cellStyle name="40% - Accent6 8 2 2 7" xfId="8082"/>
    <cellStyle name="40% - Accent6 8 2 2 8" xfId="15119"/>
    <cellStyle name="40% - Accent6 8 2 3" xfId="1640"/>
    <cellStyle name="40% - Accent6 8 2 3 2" xfId="8678"/>
    <cellStyle name="40% - Accent6 8 2 3 3" xfId="15715"/>
    <cellStyle name="40% - Accent6 8 2 4" xfId="2813"/>
    <cellStyle name="40% - Accent6 8 2 4 2" xfId="9851"/>
    <cellStyle name="40% - Accent6 8 2 4 3" xfId="16888"/>
    <cellStyle name="40% - Accent6 8 2 5" xfId="3987"/>
    <cellStyle name="40% - Accent6 8 2 5 2" xfId="11024"/>
    <cellStyle name="40% - Accent6 8 2 5 3" xfId="18061"/>
    <cellStyle name="40% - Accent6 8 2 6" xfId="5160"/>
    <cellStyle name="40% - Accent6 8 2 6 2" xfId="12197"/>
    <cellStyle name="40% - Accent6 8 2 6 3" xfId="19234"/>
    <cellStyle name="40% - Accent6 8 2 7" xfId="6333"/>
    <cellStyle name="40% - Accent6 8 2 7 2" xfId="13370"/>
    <cellStyle name="40% - Accent6 8 2 7 3" xfId="20407"/>
    <cellStyle name="40% - Accent6 8 2 8" xfId="7506"/>
    <cellStyle name="40% - Accent6 8 2 9" xfId="14543"/>
    <cellStyle name="40% - Accent6 8 3" xfId="717"/>
    <cellStyle name="40% - Accent6 8 3 2" xfId="1293"/>
    <cellStyle name="40% - Accent6 8 3 2 2" xfId="2408"/>
    <cellStyle name="40% - Accent6 8 3 2 2 2" xfId="9446"/>
    <cellStyle name="40% - Accent6 8 3 2 2 3" xfId="16483"/>
    <cellStyle name="40% - Accent6 8 3 2 3" xfId="3581"/>
    <cellStyle name="40% - Accent6 8 3 2 3 2" xfId="10619"/>
    <cellStyle name="40% - Accent6 8 3 2 3 3" xfId="17656"/>
    <cellStyle name="40% - Accent6 8 3 2 4" xfId="4755"/>
    <cellStyle name="40% - Accent6 8 3 2 4 2" xfId="11792"/>
    <cellStyle name="40% - Accent6 8 3 2 4 3" xfId="18829"/>
    <cellStyle name="40% - Accent6 8 3 2 5" xfId="5928"/>
    <cellStyle name="40% - Accent6 8 3 2 5 2" xfId="12965"/>
    <cellStyle name="40% - Accent6 8 3 2 5 3" xfId="20002"/>
    <cellStyle name="40% - Accent6 8 3 2 6" xfId="7101"/>
    <cellStyle name="40% - Accent6 8 3 2 6 2" xfId="14138"/>
    <cellStyle name="40% - Accent6 8 3 2 6 3" xfId="21175"/>
    <cellStyle name="40% - Accent6 8 3 2 7" xfId="8274"/>
    <cellStyle name="40% - Accent6 8 3 2 8" xfId="15311"/>
    <cellStyle name="40% - Accent6 8 3 3" xfId="1832"/>
    <cellStyle name="40% - Accent6 8 3 3 2" xfId="8870"/>
    <cellStyle name="40% - Accent6 8 3 3 3" xfId="15907"/>
    <cellStyle name="40% - Accent6 8 3 4" xfId="3005"/>
    <cellStyle name="40% - Accent6 8 3 4 2" xfId="10043"/>
    <cellStyle name="40% - Accent6 8 3 4 3" xfId="17080"/>
    <cellStyle name="40% - Accent6 8 3 5" xfId="4179"/>
    <cellStyle name="40% - Accent6 8 3 5 2" xfId="11216"/>
    <cellStyle name="40% - Accent6 8 3 5 3" xfId="18253"/>
    <cellStyle name="40% - Accent6 8 3 6" xfId="5352"/>
    <cellStyle name="40% - Accent6 8 3 6 2" xfId="12389"/>
    <cellStyle name="40% - Accent6 8 3 6 3" xfId="19426"/>
    <cellStyle name="40% - Accent6 8 3 7" xfId="6525"/>
    <cellStyle name="40% - Accent6 8 3 7 2" xfId="13562"/>
    <cellStyle name="40% - Accent6 8 3 7 3" xfId="20599"/>
    <cellStyle name="40% - Accent6 8 3 8" xfId="7698"/>
    <cellStyle name="40% - Accent6 8 3 9" xfId="14735"/>
    <cellStyle name="40% - Accent6 8 4" xfId="928"/>
    <cellStyle name="40% - Accent6 8 4 2" xfId="2043"/>
    <cellStyle name="40% - Accent6 8 4 2 2" xfId="9081"/>
    <cellStyle name="40% - Accent6 8 4 2 3" xfId="16118"/>
    <cellStyle name="40% - Accent6 8 4 3" xfId="3216"/>
    <cellStyle name="40% - Accent6 8 4 3 2" xfId="10254"/>
    <cellStyle name="40% - Accent6 8 4 3 3" xfId="17291"/>
    <cellStyle name="40% - Accent6 8 4 4" xfId="4390"/>
    <cellStyle name="40% - Accent6 8 4 4 2" xfId="11427"/>
    <cellStyle name="40% - Accent6 8 4 4 3" xfId="18464"/>
    <cellStyle name="40% - Accent6 8 4 5" xfId="5563"/>
    <cellStyle name="40% - Accent6 8 4 5 2" xfId="12600"/>
    <cellStyle name="40% - Accent6 8 4 5 3" xfId="19637"/>
    <cellStyle name="40% - Accent6 8 4 6" xfId="6736"/>
    <cellStyle name="40% - Accent6 8 4 6 2" xfId="13773"/>
    <cellStyle name="40% - Accent6 8 4 6 3" xfId="20810"/>
    <cellStyle name="40% - Accent6 8 4 7" xfId="7909"/>
    <cellStyle name="40% - Accent6 8 4 8" xfId="14946"/>
    <cellStyle name="40% - Accent6 8 5" xfId="1467"/>
    <cellStyle name="40% - Accent6 8 5 2" xfId="8505"/>
    <cellStyle name="40% - Accent6 8 5 3" xfId="15542"/>
    <cellStyle name="40% - Accent6 8 6" xfId="2640"/>
    <cellStyle name="40% - Accent6 8 6 2" xfId="9678"/>
    <cellStyle name="40% - Accent6 8 6 3" xfId="16715"/>
    <cellStyle name="40% - Accent6 8 7" xfId="3814"/>
    <cellStyle name="40% - Accent6 8 7 2" xfId="10851"/>
    <cellStyle name="40% - Accent6 8 7 3" xfId="17888"/>
    <cellStyle name="40% - Accent6 8 8" xfId="4987"/>
    <cellStyle name="40% - Accent6 8 8 2" xfId="12024"/>
    <cellStyle name="40% - Accent6 8 8 3" xfId="19061"/>
    <cellStyle name="40% - Accent6 8 9" xfId="6160"/>
    <cellStyle name="40% - Accent6 8 9 2" xfId="13197"/>
    <cellStyle name="40% - Accent6 8 9 3" xfId="20234"/>
    <cellStyle name="40% - Accent6 9" xfId="514"/>
    <cellStyle name="40% - Accent6 9 2" xfId="1090"/>
    <cellStyle name="40% - Accent6 9 2 2" xfId="2205"/>
    <cellStyle name="40% - Accent6 9 2 2 2" xfId="9243"/>
    <cellStyle name="40% - Accent6 9 2 2 3" xfId="16280"/>
    <cellStyle name="40% - Accent6 9 2 3" xfId="3378"/>
    <cellStyle name="40% - Accent6 9 2 3 2" xfId="10416"/>
    <cellStyle name="40% - Accent6 9 2 3 3" xfId="17453"/>
    <cellStyle name="40% - Accent6 9 2 4" xfId="4552"/>
    <cellStyle name="40% - Accent6 9 2 4 2" xfId="11589"/>
    <cellStyle name="40% - Accent6 9 2 4 3" xfId="18626"/>
    <cellStyle name="40% - Accent6 9 2 5" xfId="5725"/>
    <cellStyle name="40% - Accent6 9 2 5 2" xfId="12762"/>
    <cellStyle name="40% - Accent6 9 2 5 3" xfId="19799"/>
    <cellStyle name="40% - Accent6 9 2 6" xfId="6898"/>
    <cellStyle name="40% - Accent6 9 2 6 2" xfId="13935"/>
    <cellStyle name="40% - Accent6 9 2 6 3" xfId="20972"/>
    <cellStyle name="40% - Accent6 9 2 7" xfId="8071"/>
    <cellStyle name="40% - Accent6 9 2 8" xfId="15108"/>
    <cellStyle name="40% - Accent6 9 3" xfId="1629"/>
    <cellStyle name="40% - Accent6 9 3 2" xfId="8667"/>
    <cellStyle name="40% - Accent6 9 3 3" xfId="15704"/>
    <cellStyle name="40% - Accent6 9 4" xfId="2802"/>
    <cellStyle name="40% - Accent6 9 4 2" xfId="9840"/>
    <cellStyle name="40% - Accent6 9 4 3" xfId="16877"/>
    <cellStyle name="40% - Accent6 9 5" xfId="3976"/>
    <cellStyle name="40% - Accent6 9 5 2" xfId="11013"/>
    <cellStyle name="40% - Accent6 9 5 3" xfId="18050"/>
    <cellStyle name="40% - Accent6 9 6" xfId="5149"/>
    <cellStyle name="40% - Accent6 9 6 2" xfId="12186"/>
    <cellStyle name="40% - Accent6 9 6 3" xfId="19223"/>
    <cellStyle name="40% - Accent6 9 7" xfId="6322"/>
    <cellStyle name="40% - Accent6 9 7 2" xfId="13359"/>
    <cellStyle name="40% - Accent6 9 7 3" xfId="20396"/>
    <cellStyle name="40% - Accent6 9 8" xfId="7495"/>
    <cellStyle name="40% - Accent6 9 9" xfId="14532"/>
    <cellStyle name="60% - Accent1" xfId="21" builtinId="32" customBuiltin="1"/>
    <cellStyle name="60% - Accent1 2" xfId="84"/>
    <cellStyle name="60% - Accent2" xfId="25" builtinId="36" customBuiltin="1"/>
    <cellStyle name="60% - Accent2 2" xfId="85"/>
    <cellStyle name="60% - Accent3" xfId="29" builtinId="40" customBuiltin="1"/>
    <cellStyle name="60% - Accent3 2" xfId="86"/>
    <cellStyle name="60% - Accent3 2 2" xfId="1357"/>
    <cellStyle name="60% - Accent3 2 3" xfId="1390"/>
    <cellStyle name="60% - Accent3 2 4" xfId="1348"/>
    <cellStyle name="60% - Accent3 3" xfId="1365"/>
    <cellStyle name="60% - Accent4" xfId="33" builtinId="44" customBuiltin="1"/>
    <cellStyle name="60% - Accent4 2" xfId="87"/>
    <cellStyle name="60% - Accent4 2 2" xfId="1358"/>
    <cellStyle name="60% - Accent4 2 3" xfId="1391"/>
    <cellStyle name="60% - Accent4 2 4" xfId="1349"/>
    <cellStyle name="60% - Accent4 3" xfId="1366"/>
    <cellStyle name="60% - Accent5" xfId="37" builtinId="48" customBuiltin="1"/>
    <cellStyle name="60% - Accent5 2" xfId="88"/>
    <cellStyle name="60% - Accent6" xfId="41" builtinId="52" customBuiltin="1"/>
    <cellStyle name="60% - Accent6 2" xfId="89"/>
    <cellStyle name="60% - Accent6 2 2" xfId="1359"/>
    <cellStyle name="60% - Accent6 2 3" xfId="1392"/>
    <cellStyle name="60% - Accent6 2 4" xfId="1350"/>
    <cellStyle name="60% - Accent6 3" xfId="1367"/>
    <cellStyle name="Accent1" xfId="18" builtinId="29" customBuiltin="1"/>
    <cellStyle name="Accent1 2" xfId="90"/>
    <cellStyle name="Accent2" xfId="22" builtinId="33" customBuiltin="1"/>
    <cellStyle name="Accent2 2" xfId="91"/>
    <cellStyle name="Accent3" xfId="26" builtinId="37" customBuiltin="1"/>
    <cellStyle name="Accent3 2" xfId="92"/>
    <cellStyle name="Accent4" xfId="30" builtinId="41" customBuiltin="1"/>
    <cellStyle name="Accent4 2" xfId="93"/>
    <cellStyle name="Accent5" xfId="34" builtinId="45" customBuiltin="1"/>
    <cellStyle name="Accent5 2" xfId="94"/>
    <cellStyle name="Accent6" xfId="38" builtinId="49" customBuiltin="1"/>
    <cellStyle name="Accent6 2" xfId="95"/>
    <cellStyle name="Bad" xfId="7" builtinId="27" customBuiltin="1"/>
    <cellStyle name="Bad 2" xfId="96"/>
    <cellStyle name="Calculation" xfId="11" builtinId="22" customBuiltin="1"/>
    <cellStyle name="Calculation 2" xfId="97"/>
    <cellStyle name="Check Cell" xfId="13" builtinId="23" customBuiltin="1"/>
    <cellStyle name="Check Cell 2" xfId="98"/>
    <cellStyle name="Comma" xfId="21238" builtinId="3"/>
    <cellStyle name="Comma 2" xfId="47"/>
    <cellStyle name="Comma 2 2" xfId="1394"/>
    <cellStyle name="Comma 3" xfId="46"/>
    <cellStyle name="Comma 3 2" xfId="1395"/>
    <cellStyle name="Comma 4" xfId="49"/>
    <cellStyle name="Comma 4 2" xfId="188"/>
    <cellStyle name="Comma 4 3" xfId="183"/>
    <cellStyle name="Comma 4 4" xfId="180"/>
    <cellStyle name="Explanatory Text" xfId="16" builtinId="53" customBuiltin="1"/>
    <cellStyle name="Explanatory Text 2" xfId="99"/>
    <cellStyle name="Good" xfId="6" builtinId="26" customBuiltin="1"/>
    <cellStyle name="Good 2" xfId="100"/>
    <cellStyle name="Heading 1" xfId="2" builtinId="16" customBuiltin="1"/>
    <cellStyle name="Heading 1 2" xfId="101"/>
    <cellStyle name="Heading 2" xfId="3" builtinId="17" customBuiltin="1"/>
    <cellStyle name="Heading 2 2" xfId="102"/>
    <cellStyle name="Heading 3" xfId="4" builtinId="18" customBuiltin="1"/>
    <cellStyle name="Heading 3 2" xfId="103"/>
    <cellStyle name="Heading 4" xfId="5" builtinId="19" customBuiltin="1"/>
    <cellStyle name="Heading 4 2" xfId="104"/>
    <cellStyle name="Input" xfId="9" builtinId="20" customBuiltin="1"/>
    <cellStyle name="Input 2" xfId="105"/>
    <cellStyle name="Linked Cell" xfId="12" builtinId="24" customBuiltin="1"/>
    <cellStyle name="Linked Cell 2" xfId="106"/>
    <cellStyle name="Neutral" xfId="8" builtinId="28" customBuiltin="1"/>
    <cellStyle name="Neutral 2" xfId="107"/>
    <cellStyle name="Normal" xfId="0" builtinId="0"/>
    <cellStyle name="Normal 10" xfId="146"/>
    <cellStyle name="Normal 10 10" xfId="6070"/>
    <cellStyle name="Normal 10 10 2" xfId="13107"/>
    <cellStyle name="Normal 10 10 3" xfId="20144"/>
    <cellStyle name="Normal 10 11" xfId="7243"/>
    <cellStyle name="Normal 10 12" xfId="14280"/>
    <cellStyle name="Normal 10 2" xfId="358"/>
    <cellStyle name="Normal 10 2 10" xfId="7339"/>
    <cellStyle name="Normal 10 2 11" xfId="14376"/>
    <cellStyle name="Normal 10 2 2" xfId="527"/>
    <cellStyle name="Normal 10 2 2 2" xfId="1103"/>
    <cellStyle name="Normal 10 2 2 2 2" xfId="2218"/>
    <cellStyle name="Normal 10 2 2 2 2 2" xfId="9256"/>
    <cellStyle name="Normal 10 2 2 2 2 3" xfId="16293"/>
    <cellStyle name="Normal 10 2 2 2 3" xfId="3391"/>
    <cellStyle name="Normal 10 2 2 2 3 2" xfId="10429"/>
    <cellStyle name="Normal 10 2 2 2 3 3" xfId="17466"/>
    <cellStyle name="Normal 10 2 2 2 4" xfId="4565"/>
    <cellStyle name="Normal 10 2 2 2 4 2" xfId="11602"/>
    <cellStyle name="Normal 10 2 2 2 4 3" xfId="18639"/>
    <cellStyle name="Normal 10 2 2 2 5" xfId="5738"/>
    <cellStyle name="Normal 10 2 2 2 5 2" xfId="12775"/>
    <cellStyle name="Normal 10 2 2 2 5 3" xfId="19812"/>
    <cellStyle name="Normal 10 2 2 2 6" xfId="6911"/>
    <cellStyle name="Normal 10 2 2 2 6 2" xfId="13948"/>
    <cellStyle name="Normal 10 2 2 2 6 3" xfId="20985"/>
    <cellStyle name="Normal 10 2 2 2 7" xfId="8084"/>
    <cellStyle name="Normal 10 2 2 2 8" xfId="15121"/>
    <cellStyle name="Normal 10 2 2 3" xfId="1642"/>
    <cellStyle name="Normal 10 2 2 3 2" xfId="8680"/>
    <cellStyle name="Normal 10 2 2 3 3" xfId="15717"/>
    <cellStyle name="Normal 10 2 2 4" xfId="2815"/>
    <cellStyle name="Normal 10 2 2 4 2" xfId="9853"/>
    <cellStyle name="Normal 10 2 2 4 3" xfId="16890"/>
    <cellStyle name="Normal 10 2 2 5" xfId="3989"/>
    <cellStyle name="Normal 10 2 2 5 2" xfId="11026"/>
    <cellStyle name="Normal 10 2 2 5 3" xfId="18063"/>
    <cellStyle name="Normal 10 2 2 6" xfId="5162"/>
    <cellStyle name="Normal 10 2 2 6 2" xfId="12199"/>
    <cellStyle name="Normal 10 2 2 6 3" xfId="19236"/>
    <cellStyle name="Normal 10 2 2 7" xfId="6335"/>
    <cellStyle name="Normal 10 2 2 7 2" xfId="13372"/>
    <cellStyle name="Normal 10 2 2 7 3" xfId="20409"/>
    <cellStyle name="Normal 10 2 2 8" xfId="7508"/>
    <cellStyle name="Normal 10 2 2 9" xfId="14545"/>
    <cellStyle name="Normal 10 2 3" xfId="719"/>
    <cellStyle name="Normal 10 2 3 2" xfId="1295"/>
    <cellStyle name="Normal 10 2 3 2 2" xfId="2410"/>
    <cellStyle name="Normal 10 2 3 2 2 2" xfId="9448"/>
    <cellStyle name="Normal 10 2 3 2 2 3" xfId="16485"/>
    <cellStyle name="Normal 10 2 3 2 3" xfId="3583"/>
    <cellStyle name="Normal 10 2 3 2 3 2" xfId="10621"/>
    <cellStyle name="Normal 10 2 3 2 3 3" xfId="17658"/>
    <cellStyle name="Normal 10 2 3 2 4" xfId="4757"/>
    <cellStyle name="Normal 10 2 3 2 4 2" xfId="11794"/>
    <cellStyle name="Normal 10 2 3 2 4 3" xfId="18831"/>
    <cellStyle name="Normal 10 2 3 2 5" xfId="5930"/>
    <cellStyle name="Normal 10 2 3 2 5 2" xfId="12967"/>
    <cellStyle name="Normal 10 2 3 2 5 3" xfId="20004"/>
    <cellStyle name="Normal 10 2 3 2 6" xfId="7103"/>
    <cellStyle name="Normal 10 2 3 2 6 2" xfId="14140"/>
    <cellStyle name="Normal 10 2 3 2 6 3" xfId="21177"/>
    <cellStyle name="Normal 10 2 3 2 7" xfId="8276"/>
    <cellStyle name="Normal 10 2 3 2 8" xfId="15313"/>
    <cellStyle name="Normal 10 2 3 3" xfId="1834"/>
    <cellStyle name="Normal 10 2 3 3 2" xfId="8872"/>
    <cellStyle name="Normal 10 2 3 3 3" xfId="15909"/>
    <cellStyle name="Normal 10 2 3 4" xfId="3007"/>
    <cellStyle name="Normal 10 2 3 4 2" xfId="10045"/>
    <cellStyle name="Normal 10 2 3 4 3" xfId="17082"/>
    <cellStyle name="Normal 10 2 3 5" xfId="4181"/>
    <cellStyle name="Normal 10 2 3 5 2" xfId="11218"/>
    <cellStyle name="Normal 10 2 3 5 3" xfId="18255"/>
    <cellStyle name="Normal 10 2 3 6" xfId="5354"/>
    <cellStyle name="Normal 10 2 3 6 2" xfId="12391"/>
    <cellStyle name="Normal 10 2 3 6 3" xfId="19428"/>
    <cellStyle name="Normal 10 2 3 7" xfId="6527"/>
    <cellStyle name="Normal 10 2 3 7 2" xfId="13564"/>
    <cellStyle name="Normal 10 2 3 7 3" xfId="20601"/>
    <cellStyle name="Normal 10 2 3 8" xfId="7700"/>
    <cellStyle name="Normal 10 2 3 9" xfId="14737"/>
    <cellStyle name="Normal 10 2 4" xfId="934"/>
    <cellStyle name="Normal 10 2 4 2" xfId="2049"/>
    <cellStyle name="Normal 10 2 4 2 2" xfId="9087"/>
    <cellStyle name="Normal 10 2 4 2 3" xfId="16124"/>
    <cellStyle name="Normal 10 2 4 3" xfId="3222"/>
    <cellStyle name="Normal 10 2 4 3 2" xfId="10260"/>
    <cellStyle name="Normal 10 2 4 3 3" xfId="17297"/>
    <cellStyle name="Normal 10 2 4 4" xfId="4396"/>
    <cellStyle name="Normal 10 2 4 4 2" xfId="11433"/>
    <cellStyle name="Normal 10 2 4 4 3" xfId="18470"/>
    <cellStyle name="Normal 10 2 4 5" xfId="5569"/>
    <cellStyle name="Normal 10 2 4 5 2" xfId="12606"/>
    <cellStyle name="Normal 10 2 4 5 3" xfId="19643"/>
    <cellStyle name="Normal 10 2 4 6" xfId="6742"/>
    <cellStyle name="Normal 10 2 4 6 2" xfId="13779"/>
    <cellStyle name="Normal 10 2 4 6 3" xfId="20816"/>
    <cellStyle name="Normal 10 2 4 7" xfId="7915"/>
    <cellStyle name="Normal 10 2 4 8" xfId="14952"/>
    <cellStyle name="Normal 10 2 5" xfId="1473"/>
    <cellStyle name="Normal 10 2 5 2" xfId="8511"/>
    <cellStyle name="Normal 10 2 5 3" xfId="15548"/>
    <cellStyle name="Normal 10 2 6" xfId="2646"/>
    <cellStyle name="Normal 10 2 6 2" xfId="9684"/>
    <cellStyle name="Normal 10 2 6 3" xfId="16721"/>
    <cellStyle name="Normal 10 2 7" xfId="3820"/>
    <cellStyle name="Normal 10 2 7 2" xfId="10857"/>
    <cellStyle name="Normal 10 2 7 3" xfId="17894"/>
    <cellStyle name="Normal 10 2 8" xfId="4993"/>
    <cellStyle name="Normal 10 2 8 2" xfId="12030"/>
    <cellStyle name="Normal 10 2 8 3" xfId="19067"/>
    <cellStyle name="Normal 10 2 9" xfId="6166"/>
    <cellStyle name="Normal 10 2 9 2" xfId="13203"/>
    <cellStyle name="Normal 10 2 9 3" xfId="20240"/>
    <cellStyle name="Normal 10 3" xfId="526"/>
    <cellStyle name="Normal 10 3 2" xfId="1102"/>
    <cellStyle name="Normal 10 3 2 2" xfId="2217"/>
    <cellStyle name="Normal 10 3 2 2 2" xfId="9255"/>
    <cellStyle name="Normal 10 3 2 2 3" xfId="16292"/>
    <cellStyle name="Normal 10 3 2 3" xfId="3390"/>
    <cellStyle name="Normal 10 3 2 3 2" xfId="10428"/>
    <cellStyle name="Normal 10 3 2 3 3" xfId="17465"/>
    <cellStyle name="Normal 10 3 2 4" xfId="4564"/>
    <cellStyle name="Normal 10 3 2 4 2" xfId="11601"/>
    <cellStyle name="Normal 10 3 2 4 3" xfId="18638"/>
    <cellStyle name="Normal 10 3 2 5" xfId="5737"/>
    <cellStyle name="Normal 10 3 2 5 2" xfId="12774"/>
    <cellStyle name="Normal 10 3 2 5 3" xfId="19811"/>
    <cellStyle name="Normal 10 3 2 6" xfId="6910"/>
    <cellStyle name="Normal 10 3 2 6 2" xfId="13947"/>
    <cellStyle name="Normal 10 3 2 6 3" xfId="20984"/>
    <cellStyle name="Normal 10 3 2 7" xfId="8083"/>
    <cellStyle name="Normal 10 3 2 8" xfId="15120"/>
    <cellStyle name="Normal 10 3 3" xfId="1641"/>
    <cellStyle name="Normal 10 3 3 2" xfId="8679"/>
    <cellStyle name="Normal 10 3 3 3" xfId="15716"/>
    <cellStyle name="Normal 10 3 4" xfId="2814"/>
    <cellStyle name="Normal 10 3 4 2" xfId="9852"/>
    <cellStyle name="Normal 10 3 4 3" xfId="16889"/>
    <cellStyle name="Normal 10 3 5" xfId="3988"/>
    <cellStyle name="Normal 10 3 5 2" xfId="11025"/>
    <cellStyle name="Normal 10 3 5 3" xfId="18062"/>
    <cellStyle name="Normal 10 3 6" xfId="5161"/>
    <cellStyle name="Normal 10 3 6 2" xfId="12198"/>
    <cellStyle name="Normal 10 3 6 3" xfId="19235"/>
    <cellStyle name="Normal 10 3 7" xfId="6334"/>
    <cellStyle name="Normal 10 3 7 2" xfId="13371"/>
    <cellStyle name="Normal 10 3 7 3" xfId="20408"/>
    <cellStyle name="Normal 10 3 8" xfId="7507"/>
    <cellStyle name="Normal 10 3 9" xfId="14544"/>
    <cellStyle name="Normal 10 4" xfId="718"/>
    <cellStyle name="Normal 10 4 2" xfId="1294"/>
    <cellStyle name="Normal 10 4 2 2" xfId="2409"/>
    <cellStyle name="Normal 10 4 2 2 2" xfId="9447"/>
    <cellStyle name="Normal 10 4 2 2 3" xfId="16484"/>
    <cellStyle name="Normal 10 4 2 3" xfId="3582"/>
    <cellStyle name="Normal 10 4 2 3 2" xfId="10620"/>
    <cellStyle name="Normal 10 4 2 3 3" xfId="17657"/>
    <cellStyle name="Normal 10 4 2 4" xfId="4756"/>
    <cellStyle name="Normal 10 4 2 4 2" xfId="11793"/>
    <cellStyle name="Normal 10 4 2 4 3" xfId="18830"/>
    <cellStyle name="Normal 10 4 2 5" xfId="5929"/>
    <cellStyle name="Normal 10 4 2 5 2" xfId="12966"/>
    <cellStyle name="Normal 10 4 2 5 3" xfId="20003"/>
    <cellStyle name="Normal 10 4 2 6" xfId="7102"/>
    <cellStyle name="Normal 10 4 2 6 2" xfId="14139"/>
    <cellStyle name="Normal 10 4 2 6 3" xfId="21176"/>
    <cellStyle name="Normal 10 4 2 7" xfId="8275"/>
    <cellStyle name="Normal 10 4 2 8" xfId="15312"/>
    <cellStyle name="Normal 10 4 3" xfId="1833"/>
    <cellStyle name="Normal 10 4 3 2" xfId="8871"/>
    <cellStyle name="Normal 10 4 3 3" xfId="15908"/>
    <cellStyle name="Normal 10 4 4" xfId="3006"/>
    <cellStyle name="Normal 10 4 4 2" xfId="10044"/>
    <cellStyle name="Normal 10 4 4 3" xfId="17081"/>
    <cellStyle name="Normal 10 4 5" xfId="4180"/>
    <cellStyle name="Normal 10 4 5 2" xfId="11217"/>
    <cellStyle name="Normal 10 4 5 3" xfId="18254"/>
    <cellStyle name="Normal 10 4 6" xfId="5353"/>
    <cellStyle name="Normal 10 4 6 2" xfId="12390"/>
    <cellStyle name="Normal 10 4 6 3" xfId="19427"/>
    <cellStyle name="Normal 10 4 7" xfId="6526"/>
    <cellStyle name="Normal 10 4 7 2" xfId="13563"/>
    <cellStyle name="Normal 10 4 7 3" xfId="20600"/>
    <cellStyle name="Normal 10 4 8" xfId="7699"/>
    <cellStyle name="Normal 10 4 9" xfId="14736"/>
    <cellStyle name="Normal 10 5" xfId="838"/>
    <cellStyle name="Normal 10 5 2" xfId="1953"/>
    <cellStyle name="Normal 10 5 2 2" xfId="8991"/>
    <cellStyle name="Normal 10 5 2 3" xfId="16028"/>
    <cellStyle name="Normal 10 5 3" xfId="3126"/>
    <cellStyle name="Normal 10 5 3 2" xfId="10164"/>
    <cellStyle name="Normal 10 5 3 3" xfId="17201"/>
    <cellStyle name="Normal 10 5 4" xfId="4300"/>
    <cellStyle name="Normal 10 5 4 2" xfId="11337"/>
    <cellStyle name="Normal 10 5 4 3" xfId="18374"/>
    <cellStyle name="Normal 10 5 5" xfId="5473"/>
    <cellStyle name="Normal 10 5 5 2" xfId="12510"/>
    <cellStyle name="Normal 10 5 5 3" xfId="19547"/>
    <cellStyle name="Normal 10 5 6" xfId="6646"/>
    <cellStyle name="Normal 10 5 6 2" xfId="13683"/>
    <cellStyle name="Normal 10 5 6 3" xfId="20720"/>
    <cellStyle name="Normal 10 5 7" xfId="7819"/>
    <cellStyle name="Normal 10 5 8" xfId="14856"/>
    <cellStyle name="Normal 10 6" xfId="262"/>
    <cellStyle name="Normal 10 6 2" xfId="8416"/>
    <cellStyle name="Normal 10 6 3" xfId="15453"/>
    <cellStyle name="Normal 10 7" xfId="2550"/>
    <cellStyle name="Normal 10 7 2" xfId="9588"/>
    <cellStyle name="Normal 10 7 3" xfId="16625"/>
    <cellStyle name="Normal 10 8" xfId="3724"/>
    <cellStyle name="Normal 10 8 2" xfId="10761"/>
    <cellStyle name="Normal 10 8 3" xfId="17798"/>
    <cellStyle name="Normal 10 9" xfId="4897"/>
    <cellStyle name="Normal 10 9 2" xfId="11934"/>
    <cellStyle name="Normal 10 9 3" xfId="18971"/>
    <cellStyle name="Normal 11" xfId="162"/>
    <cellStyle name="Normal 11 10" xfId="6071"/>
    <cellStyle name="Normal 11 10 2" xfId="13108"/>
    <cellStyle name="Normal 11 10 3" xfId="20145"/>
    <cellStyle name="Normal 11 11" xfId="7244"/>
    <cellStyle name="Normal 11 12" xfId="14281"/>
    <cellStyle name="Normal 11 2" xfId="359"/>
    <cellStyle name="Normal 11 2 10" xfId="7340"/>
    <cellStyle name="Normal 11 2 11" xfId="14377"/>
    <cellStyle name="Normal 11 2 2" xfId="529"/>
    <cellStyle name="Normal 11 2 2 2" xfId="1105"/>
    <cellStyle name="Normal 11 2 2 2 2" xfId="2220"/>
    <cellStyle name="Normal 11 2 2 2 2 2" xfId="9258"/>
    <cellStyle name="Normal 11 2 2 2 2 3" xfId="16295"/>
    <cellStyle name="Normal 11 2 2 2 3" xfId="3393"/>
    <cellStyle name="Normal 11 2 2 2 3 2" xfId="10431"/>
    <cellStyle name="Normal 11 2 2 2 3 3" xfId="17468"/>
    <cellStyle name="Normal 11 2 2 2 4" xfId="4567"/>
    <cellStyle name="Normal 11 2 2 2 4 2" xfId="11604"/>
    <cellStyle name="Normal 11 2 2 2 4 3" xfId="18641"/>
    <cellStyle name="Normal 11 2 2 2 5" xfId="5740"/>
    <cellStyle name="Normal 11 2 2 2 5 2" xfId="12777"/>
    <cellStyle name="Normal 11 2 2 2 5 3" xfId="19814"/>
    <cellStyle name="Normal 11 2 2 2 6" xfId="6913"/>
    <cellStyle name="Normal 11 2 2 2 6 2" xfId="13950"/>
    <cellStyle name="Normal 11 2 2 2 6 3" xfId="20987"/>
    <cellStyle name="Normal 11 2 2 2 7" xfId="8086"/>
    <cellStyle name="Normal 11 2 2 2 8" xfId="15123"/>
    <cellStyle name="Normal 11 2 2 3" xfId="1644"/>
    <cellStyle name="Normal 11 2 2 3 2" xfId="8682"/>
    <cellStyle name="Normal 11 2 2 3 3" xfId="15719"/>
    <cellStyle name="Normal 11 2 2 4" xfId="2817"/>
    <cellStyle name="Normal 11 2 2 4 2" xfId="9855"/>
    <cellStyle name="Normal 11 2 2 4 3" xfId="16892"/>
    <cellStyle name="Normal 11 2 2 5" xfId="3991"/>
    <cellStyle name="Normal 11 2 2 5 2" xfId="11028"/>
    <cellStyle name="Normal 11 2 2 5 3" xfId="18065"/>
    <cellStyle name="Normal 11 2 2 6" xfId="5164"/>
    <cellStyle name="Normal 11 2 2 6 2" xfId="12201"/>
    <cellStyle name="Normal 11 2 2 6 3" xfId="19238"/>
    <cellStyle name="Normal 11 2 2 7" xfId="6337"/>
    <cellStyle name="Normal 11 2 2 7 2" xfId="13374"/>
    <cellStyle name="Normal 11 2 2 7 3" xfId="20411"/>
    <cellStyle name="Normal 11 2 2 8" xfId="7510"/>
    <cellStyle name="Normal 11 2 2 9" xfId="14547"/>
    <cellStyle name="Normal 11 2 3" xfId="721"/>
    <cellStyle name="Normal 11 2 3 2" xfId="1297"/>
    <cellStyle name="Normal 11 2 3 2 2" xfId="2412"/>
    <cellStyle name="Normal 11 2 3 2 2 2" xfId="9450"/>
    <cellStyle name="Normal 11 2 3 2 2 3" xfId="16487"/>
    <cellStyle name="Normal 11 2 3 2 3" xfId="3585"/>
    <cellStyle name="Normal 11 2 3 2 3 2" xfId="10623"/>
    <cellStyle name="Normal 11 2 3 2 3 3" xfId="17660"/>
    <cellStyle name="Normal 11 2 3 2 4" xfId="4759"/>
    <cellStyle name="Normal 11 2 3 2 4 2" xfId="11796"/>
    <cellStyle name="Normal 11 2 3 2 4 3" xfId="18833"/>
    <cellStyle name="Normal 11 2 3 2 5" xfId="5932"/>
    <cellStyle name="Normal 11 2 3 2 5 2" xfId="12969"/>
    <cellStyle name="Normal 11 2 3 2 5 3" xfId="20006"/>
    <cellStyle name="Normal 11 2 3 2 6" xfId="7105"/>
    <cellStyle name="Normal 11 2 3 2 6 2" xfId="14142"/>
    <cellStyle name="Normal 11 2 3 2 6 3" xfId="21179"/>
    <cellStyle name="Normal 11 2 3 2 7" xfId="8278"/>
    <cellStyle name="Normal 11 2 3 2 8" xfId="15315"/>
    <cellStyle name="Normal 11 2 3 3" xfId="1836"/>
    <cellStyle name="Normal 11 2 3 3 2" xfId="8874"/>
    <cellStyle name="Normal 11 2 3 3 3" xfId="15911"/>
    <cellStyle name="Normal 11 2 3 4" xfId="3009"/>
    <cellStyle name="Normal 11 2 3 4 2" xfId="10047"/>
    <cellStyle name="Normal 11 2 3 4 3" xfId="17084"/>
    <cellStyle name="Normal 11 2 3 5" xfId="4183"/>
    <cellStyle name="Normal 11 2 3 5 2" xfId="11220"/>
    <cellStyle name="Normal 11 2 3 5 3" xfId="18257"/>
    <cellStyle name="Normal 11 2 3 6" xfId="5356"/>
    <cellStyle name="Normal 11 2 3 6 2" xfId="12393"/>
    <cellStyle name="Normal 11 2 3 6 3" xfId="19430"/>
    <cellStyle name="Normal 11 2 3 7" xfId="6529"/>
    <cellStyle name="Normal 11 2 3 7 2" xfId="13566"/>
    <cellStyle name="Normal 11 2 3 7 3" xfId="20603"/>
    <cellStyle name="Normal 11 2 3 8" xfId="7702"/>
    <cellStyle name="Normal 11 2 3 9" xfId="14739"/>
    <cellStyle name="Normal 11 2 4" xfId="935"/>
    <cellStyle name="Normal 11 2 4 2" xfId="2050"/>
    <cellStyle name="Normal 11 2 4 2 2" xfId="9088"/>
    <cellStyle name="Normal 11 2 4 2 3" xfId="16125"/>
    <cellStyle name="Normal 11 2 4 3" xfId="3223"/>
    <cellStyle name="Normal 11 2 4 3 2" xfId="10261"/>
    <cellStyle name="Normal 11 2 4 3 3" xfId="17298"/>
    <cellStyle name="Normal 11 2 4 4" xfId="4397"/>
    <cellStyle name="Normal 11 2 4 4 2" xfId="11434"/>
    <cellStyle name="Normal 11 2 4 4 3" xfId="18471"/>
    <cellStyle name="Normal 11 2 4 5" xfId="5570"/>
    <cellStyle name="Normal 11 2 4 5 2" xfId="12607"/>
    <cellStyle name="Normal 11 2 4 5 3" xfId="19644"/>
    <cellStyle name="Normal 11 2 4 6" xfId="6743"/>
    <cellStyle name="Normal 11 2 4 6 2" xfId="13780"/>
    <cellStyle name="Normal 11 2 4 6 3" xfId="20817"/>
    <cellStyle name="Normal 11 2 4 7" xfId="7916"/>
    <cellStyle name="Normal 11 2 4 8" xfId="14953"/>
    <cellStyle name="Normal 11 2 5" xfId="1474"/>
    <cellStyle name="Normal 11 2 5 2" xfId="8512"/>
    <cellStyle name="Normal 11 2 5 3" xfId="15549"/>
    <cellStyle name="Normal 11 2 6" xfId="2647"/>
    <cellStyle name="Normal 11 2 6 2" xfId="9685"/>
    <cellStyle name="Normal 11 2 6 3" xfId="16722"/>
    <cellStyle name="Normal 11 2 7" xfId="3821"/>
    <cellStyle name="Normal 11 2 7 2" xfId="10858"/>
    <cellStyle name="Normal 11 2 7 3" xfId="17895"/>
    <cellStyle name="Normal 11 2 8" xfId="4994"/>
    <cellStyle name="Normal 11 2 8 2" xfId="12031"/>
    <cellStyle name="Normal 11 2 8 3" xfId="19068"/>
    <cellStyle name="Normal 11 2 9" xfId="6167"/>
    <cellStyle name="Normal 11 2 9 2" xfId="13204"/>
    <cellStyle name="Normal 11 2 9 3" xfId="20241"/>
    <cellStyle name="Normal 11 3" xfId="528"/>
    <cellStyle name="Normal 11 3 2" xfId="1104"/>
    <cellStyle name="Normal 11 3 2 2" xfId="2219"/>
    <cellStyle name="Normal 11 3 2 2 2" xfId="9257"/>
    <cellStyle name="Normal 11 3 2 2 3" xfId="16294"/>
    <cellStyle name="Normal 11 3 2 3" xfId="3392"/>
    <cellStyle name="Normal 11 3 2 3 2" xfId="10430"/>
    <cellStyle name="Normal 11 3 2 3 3" xfId="17467"/>
    <cellStyle name="Normal 11 3 2 4" xfId="4566"/>
    <cellStyle name="Normal 11 3 2 4 2" xfId="11603"/>
    <cellStyle name="Normal 11 3 2 4 3" xfId="18640"/>
    <cellStyle name="Normal 11 3 2 5" xfId="5739"/>
    <cellStyle name="Normal 11 3 2 5 2" xfId="12776"/>
    <cellStyle name="Normal 11 3 2 5 3" xfId="19813"/>
    <cellStyle name="Normal 11 3 2 6" xfId="6912"/>
    <cellStyle name="Normal 11 3 2 6 2" xfId="13949"/>
    <cellStyle name="Normal 11 3 2 6 3" xfId="20986"/>
    <cellStyle name="Normal 11 3 2 7" xfId="8085"/>
    <cellStyle name="Normal 11 3 2 8" xfId="15122"/>
    <cellStyle name="Normal 11 3 3" xfId="1643"/>
    <cellStyle name="Normal 11 3 3 2" xfId="8681"/>
    <cellStyle name="Normal 11 3 3 3" xfId="15718"/>
    <cellStyle name="Normal 11 3 4" xfId="2816"/>
    <cellStyle name="Normal 11 3 4 2" xfId="9854"/>
    <cellStyle name="Normal 11 3 4 3" xfId="16891"/>
    <cellStyle name="Normal 11 3 5" xfId="3990"/>
    <cellStyle name="Normal 11 3 5 2" xfId="11027"/>
    <cellStyle name="Normal 11 3 5 3" xfId="18064"/>
    <cellStyle name="Normal 11 3 6" xfId="5163"/>
    <cellStyle name="Normal 11 3 6 2" xfId="12200"/>
    <cellStyle name="Normal 11 3 6 3" xfId="19237"/>
    <cellStyle name="Normal 11 3 7" xfId="6336"/>
    <cellStyle name="Normal 11 3 7 2" xfId="13373"/>
    <cellStyle name="Normal 11 3 7 3" xfId="20410"/>
    <cellStyle name="Normal 11 3 8" xfId="7509"/>
    <cellStyle name="Normal 11 3 9" xfId="14546"/>
    <cellStyle name="Normal 11 4" xfId="720"/>
    <cellStyle name="Normal 11 4 2" xfId="1296"/>
    <cellStyle name="Normal 11 4 2 2" xfId="2411"/>
    <cellStyle name="Normal 11 4 2 2 2" xfId="9449"/>
    <cellStyle name="Normal 11 4 2 2 3" xfId="16486"/>
    <cellStyle name="Normal 11 4 2 3" xfId="3584"/>
    <cellStyle name="Normal 11 4 2 3 2" xfId="10622"/>
    <cellStyle name="Normal 11 4 2 3 3" xfId="17659"/>
    <cellStyle name="Normal 11 4 2 4" xfId="4758"/>
    <cellStyle name="Normal 11 4 2 4 2" xfId="11795"/>
    <cellStyle name="Normal 11 4 2 4 3" xfId="18832"/>
    <cellStyle name="Normal 11 4 2 5" xfId="5931"/>
    <cellStyle name="Normal 11 4 2 5 2" xfId="12968"/>
    <cellStyle name="Normal 11 4 2 5 3" xfId="20005"/>
    <cellStyle name="Normal 11 4 2 6" xfId="7104"/>
    <cellStyle name="Normal 11 4 2 6 2" xfId="14141"/>
    <cellStyle name="Normal 11 4 2 6 3" xfId="21178"/>
    <cellStyle name="Normal 11 4 2 7" xfId="8277"/>
    <cellStyle name="Normal 11 4 2 8" xfId="15314"/>
    <cellStyle name="Normal 11 4 3" xfId="1835"/>
    <cellStyle name="Normal 11 4 3 2" xfId="8873"/>
    <cellStyle name="Normal 11 4 3 3" xfId="15910"/>
    <cellStyle name="Normal 11 4 4" xfId="3008"/>
    <cellStyle name="Normal 11 4 4 2" xfId="10046"/>
    <cellStyle name="Normal 11 4 4 3" xfId="17083"/>
    <cellStyle name="Normal 11 4 5" xfId="4182"/>
    <cellStyle name="Normal 11 4 5 2" xfId="11219"/>
    <cellStyle name="Normal 11 4 5 3" xfId="18256"/>
    <cellStyle name="Normal 11 4 6" xfId="5355"/>
    <cellStyle name="Normal 11 4 6 2" xfId="12392"/>
    <cellStyle name="Normal 11 4 6 3" xfId="19429"/>
    <cellStyle name="Normal 11 4 7" xfId="6528"/>
    <cellStyle name="Normal 11 4 7 2" xfId="13565"/>
    <cellStyle name="Normal 11 4 7 3" xfId="20602"/>
    <cellStyle name="Normal 11 4 8" xfId="7701"/>
    <cellStyle name="Normal 11 4 9" xfId="14738"/>
    <cellStyle name="Normal 11 5" xfId="839"/>
    <cellStyle name="Normal 11 5 2" xfId="1954"/>
    <cellStyle name="Normal 11 5 2 2" xfId="8992"/>
    <cellStyle name="Normal 11 5 2 3" xfId="16029"/>
    <cellStyle name="Normal 11 5 3" xfId="3127"/>
    <cellStyle name="Normal 11 5 3 2" xfId="10165"/>
    <cellStyle name="Normal 11 5 3 3" xfId="17202"/>
    <cellStyle name="Normal 11 5 4" xfId="4301"/>
    <cellStyle name="Normal 11 5 4 2" xfId="11338"/>
    <cellStyle name="Normal 11 5 4 3" xfId="18375"/>
    <cellStyle name="Normal 11 5 5" xfId="5474"/>
    <cellStyle name="Normal 11 5 5 2" xfId="12511"/>
    <cellStyle name="Normal 11 5 5 3" xfId="19548"/>
    <cellStyle name="Normal 11 5 6" xfId="6647"/>
    <cellStyle name="Normal 11 5 6 2" xfId="13684"/>
    <cellStyle name="Normal 11 5 6 3" xfId="20721"/>
    <cellStyle name="Normal 11 5 7" xfId="7820"/>
    <cellStyle name="Normal 11 5 8" xfId="14857"/>
    <cellStyle name="Normal 11 6" xfId="263"/>
    <cellStyle name="Normal 11 6 2" xfId="8417"/>
    <cellStyle name="Normal 11 6 3" xfId="15454"/>
    <cellStyle name="Normal 11 7" xfId="2551"/>
    <cellStyle name="Normal 11 7 2" xfId="9589"/>
    <cellStyle name="Normal 11 7 3" xfId="16626"/>
    <cellStyle name="Normal 11 8" xfId="3725"/>
    <cellStyle name="Normal 11 8 2" xfId="10762"/>
    <cellStyle name="Normal 11 8 3" xfId="17799"/>
    <cellStyle name="Normal 11 9" xfId="4898"/>
    <cellStyle name="Normal 11 9 2" xfId="11935"/>
    <cellStyle name="Normal 11 9 3" xfId="18972"/>
    <cellStyle name="Normal 12" xfId="178"/>
    <cellStyle name="Normal 12 2" xfId="2457"/>
    <cellStyle name="Normal 12 2 2" xfId="9495"/>
    <cellStyle name="Normal 12 2 3" xfId="16532"/>
    <cellStyle name="Normal 12 3" xfId="3630"/>
    <cellStyle name="Normal 12 3 2" xfId="10668"/>
    <cellStyle name="Normal 12 3 3" xfId="17705"/>
    <cellStyle name="Normal 12 4" xfId="4804"/>
    <cellStyle name="Normal 12 4 2" xfId="11841"/>
    <cellStyle name="Normal 12 4 3" xfId="18878"/>
    <cellStyle name="Normal 12 5" xfId="5977"/>
    <cellStyle name="Normal 12 5 2" xfId="13014"/>
    <cellStyle name="Normal 12 5 3" xfId="20051"/>
    <cellStyle name="Normal 12 6" xfId="7150"/>
    <cellStyle name="Normal 12 6 2" xfId="14187"/>
    <cellStyle name="Normal 12 6 3" xfId="21224"/>
    <cellStyle name="Normal 12 7" xfId="8323"/>
    <cellStyle name="Normal 12 8" xfId="15360"/>
    <cellStyle name="Normal 13" xfId="42"/>
    <cellStyle name="Normal 13 2" xfId="2470"/>
    <cellStyle name="Normal 13 2 2" xfId="9508"/>
    <cellStyle name="Normal 13 2 3" xfId="16545"/>
    <cellStyle name="Normal 13 3" xfId="3643"/>
    <cellStyle name="Normal 13 3 2" xfId="10681"/>
    <cellStyle name="Normal 13 3 3" xfId="17718"/>
    <cellStyle name="Normal 13 4" xfId="4817"/>
    <cellStyle name="Normal 13 4 2" xfId="11854"/>
    <cellStyle name="Normal 13 4 3" xfId="18891"/>
    <cellStyle name="Normal 13 5" xfId="5990"/>
    <cellStyle name="Normal 13 5 2" xfId="13027"/>
    <cellStyle name="Normal 13 5 3" xfId="20064"/>
    <cellStyle name="Normal 13 6" xfId="7163"/>
    <cellStyle name="Normal 13 6 2" xfId="14200"/>
    <cellStyle name="Normal 13 6 3" xfId="21237"/>
    <cellStyle name="Normal 13 7" xfId="8336"/>
    <cellStyle name="Normal 13 8" xfId="15373"/>
    <cellStyle name="Normal 13 9" xfId="1369"/>
    <cellStyle name="Normal 14" xfId="1355"/>
    <cellStyle name="Normal 15" xfId="1370"/>
    <cellStyle name="Normal 15 2" xfId="3644"/>
    <cellStyle name="Normal 16" xfId="1371"/>
    <cellStyle name="Normal 16 2" xfId="8337"/>
    <cellStyle name="Normal 16 3" xfId="15374"/>
    <cellStyle name="Normal 17" xfId="2471"/>
    <cellStyle name="Normal 17 2" xfId="9509"/>
    <cellStyle name="Normal 17 3" xfId="16546"/>
    <cellStyle name="Normal 18" xfId="3645"/>
    <cellStyle name="Normal 18 2" xfId="10682"/>
    <cellStyle name="Normal 18 3" xfId="17719"/>
    <cellStyle name="Normal 19" xfId="4818"/>
    <cellStyle name="Normal 19 2" xfId="11855"/>
    <cellStyle name="Normal 19 3" xfId="18892"/>
    <cellStyle name="Normal 2" xfId="43"/>
    <cellStyle name="Normal 2 10" xfId="264"/>
    <cellStyle name="Normal 2 10 10" xfId="6072"/>
    <cellStyle name="Normal 2 10 10 2" xfId="13109"/>
    <cellStyle name="Normal 2 10 10 3" xfId="20146"/>
    <cellStyle name="Normal 2 10 11" xfId="7245"/>
    <cellStyle name="Normal 2 10 12" xfId="14282"/>
    <cellStyle name="Normal 2 10 2" xfId="360"/>
    <cellStyle name="Normal 2 10 2 10" xfId="7341"/>
    <cellStyle name="Normal 2 10 2 11" xfId="14378"/>
    <cellStyle name="Normal 2 10 2 2" xfId="531"/>
    <cellStyle name="Normal 2 10 2 2 2" xfId="1107"/>
    <cellStyle name="Normal 2 10 2 2 2 2" xfId="2222"/>
    <cellStyle name="Normal 2 10 2 2 2 2 2" xfId="9260"/>
    <cellStyle name="Normal 2 10 2 2 2 2 3" xfId="16297"/>
    <cellStyle name="Normal 2 10 2 2 2 3" xfId="3395"/>
    <cellStyle name="Normal 2 10 2 2 2 3 2" xfId="10433"/>
    <cellStyle name="Normal 2 10 2 2 2 3 3" xfId="17470"/>
    <cellStyle name="Normal 2 10 2 2 2 4" xfId="4569"/>
    <cellStyle name="Normal 2 10 2 2 2 4 2" xfId="11606"/>
    <cellStyle name="Normal 2 10 2 2 2 4 3" xfId="18643"/>
    <cellStyle name="Normal 2 10 2 2 2 5" xfId="5742"/>
    <cellStyle name="Normal 2 10 2 2 2 5 2" xfId="12779"/>
    <cellStyle name="Normal 2 10 2 2 2 5 3" xfId="19816"/>
    <cellStyle name="Normal 2 10 2 2 2 6" xfId="6915"/>
    <cellStyle name="Normal 2 10 2 2 2 6 2" xfId="13952"/>
    <cellStyle name="Normal 2 10 2 2 2 6 3" xfId="20989"/>
    <cellStyle name="Normal 2 10 2 2 2 7" xfId="8088"/>
    <cellStyle name="Normal 2 10 2 2 2 8" xfId="15125"/>
    <cellStyle name="Normal 2 10 2 2 3" xfId="1646"/>
    <cellStyle name="Normal 2 10 2 2 3 2" xfId="8684"/>
    <cellStyle name="Normal 2 10 2 2 3 3" xfId="15721"/>
    <cellStyle name="Normal 2 10 2 2 4" xfId="2819"/>
    <cellStyle name="Normal 2 10 2 2 4 2" xfId="9857"/>
    <cellStyle name="Normal 2 10 2 2 4 3" xfId="16894"/>
    <cellStyle name="Normal 2 10 2 2 5" xfId="3993"/>
    <cellStyle name="Normal 2 10 2 2 5 2" xfId="11030"/>
    <cellStyle name="Normal 2 10 2 2 5 3" xfId="18067"/>
    <cellStyle name="Normal 2 10 2 2 6" xfId="5166"/>
    <cellStyle name="Normal 2 10 2 2 6 2" xfId="12203"/>
    <cellStyle name="Normal 2 10 2 2 6 3" xfId="19240"/>
    <cellStyle name="Normal 2 10 2 2 7" xfId="6339"/>
    <cellStyle name="Normal 2 10 2 2 7 2" xfId="13376"/>
    <cellStyle name="Normal 2 10 2 2 7 3" xfId="20413"/>
    <cellStyle name="Normal 2 10 2 2 8" xfId="7512"/>
    <cellStyle name="Normal 2 10 2 2 9" xfId="14549"/>
    <cellStyle name="Normal 2 10 2 3" xfId="723"/>
    <cellStyle name="Normal 2 10 2 3 2" xfId="1299"/>
    <cellStyle name="Normal 2 10 2 3 2 2" xfId="2414"/>
    <cellStyle name="Normal 2 10 2 3 2 2 2" xfId="9452"/>
    <cellStyle name="Normal 2 10 2 3 2 2 3" xfId="16489"/>
    <cellStyle name="Normal 2 10 2 3 2 3" xfId="3587"/>
    <cellStyle name="Normal 2 10 2 3 2 3 2" xfId="10625"/>
    <cellStyle name="Normal 2 10 2 3 2 3 3" xfId="17662"/>
    <cellStyle name="Normal 2 10 2 3 2 4" xfId="4761"/>
    <cellStyle name="Normal 2 10 2 3 2 4 2" xfId="11798"/>
    <cellStyle name="Normal 2 10 2 3 2 4 3" xfId="18835"/>
    <cellStyle name="Normal 2 10 2 3 2 5" xfId="5934"/>
    <cellStyle name="Normal 2 10 2 3 2 5 2" xfId="12971"/>
    <cellStyle name="Normal 2 10 2 3 2 5 3" xfId="20008"/>
    <cellStyle name="Normal 2 10 2 3 2 6" xfId="7107"/>
    <cellStyle name="Normal 2 10 2 3 2 6 2" xfId="14144"/>
    <cellStyle name="Normal 2 10 2 3 2 6 3" xfId="21181"/>
    <cellStyle name="Normal 2 10 2 3 2 7" xfId="8280"/>
    <cellStyle name="Normal 2 10 2 3 2 8" xfId="15317"/>
    <cellStyle name="Normal 2 10 2 3 3" xfId="1838"/>
    <cellStyle name="Normal 2 10 2 3 3 2" xfId="8876"/>
    <cellStyle name="Normal 2 10 2 3 3 3" xfId="15913"/>
    <cellStyle name="Normal 2 10 2 3 4" xfId="3011"/>
    <cellStyle name="Normal 2 10 2 3 4 2" xfId="10049"/>
    <cellStyle name="Normal 2 10 2 3 4 3" xfId="17086"/>
    <cellStyle name="Normal 2 10 2 3 5" xfId="4185"/>
    <cellStyle name="Normal 2 10 2 3 5 2" xfId="11222"/>
    <cellStyle name="Normal 2 10 2 3 5 3" xfId="18259"/>
    <cellStyle name="Normal 2 10 2 3 6" xfId="5358"/>
    <cellStyle name="Normal 2 10 2 3 6 2" xfId="12395"/>
    <cellStyle name="Normal 2 10 2 3 6 3" xfId="19432"/>
    <cellStyle name="Normal 2 10 2 3 7" xfId="6531"/>
    <cellStyle name="Normal 2 10 2 3 7 2" xfId="13568"/>
    <cellStyle name="Normal 2 10 2 3 7 3" xfId="20605"/>
    <cellStyle name="Normal 2 10 2 3 8" xfId="7704"/>
    <cellStyle name="Normal 2 10 2 3 9" xfId="14741"/>
    <cellStyle name="Normal 2 10 2 4" xfId="936"/>
    <cellStyle name="Normal 2 10 2 4 2" xfId="2051"/>
    <cellStyle name="Normal 2 10 2 4 2 2" xfId="9089"/>
    <cellStyle name="Normal 2 10 2 4 2 3" xfId="16126"/>
    <cellStyle name="Normal 2 10 2 4 3" xfId="3224"/>
    <cellStyle name="Normal 2 10 2 4 3 2" xfId="10262"/>
    <cellStyle name="Normal 2 10 2 4 3 3" xfId="17299"/>
    <cellStyle name="Normal 2 10 2 4 4" xfId="4398"/>
    <cellStyle name="Normal 2 10 2 4 4 2" xfId="11435"/>
    <cellStyle name="Normal 2 10 2 4 4 3" xfId="18472"/>
    <cellStyle name="Normal 2 10 2 4 5" xfId="5571"/>
    <cellStyle name="Normal 2 10 2 4 5 2" xfId="12608"/>
    <cellStyle name="Normal 2 10 2 4 5 3" xfId="19645"/>
    <cellStyle name="Normal 2 10 2 4 6" xfId="6744"/>
    <cellStyle name="Normal 2 10 2 4 6 2" xfId="13781"/>
    <cellStyle name="Normal 2 10 2 4 6 3" xfId="20818"/>
    <cellStyle name="Normal 2 10 2 4 7" xfId="7917"/>
    <cellStyle name="Normal 2 10 2 4 8" xfId="14954"/>
    <cellStyle name="Normal 2 10 2 5" xfId="1475"/>
    <cellStyle name="Normal 2 10 2 5 2" xfId="8513"/>
    <cellStyle name="Normal 2 10 2 5 3" xfId="15550"/>
    <cellStyle name="Normal 2 10 2 6" xfId="2648"/>
    <cellStyle name="Normal 2 10 2 6 2" xfId="9686"/>
    <cellStyle name="Normal 2 10 2 6 3" xfId="16723"/>
    <cellStyle name="Normal 2 10 2 7" xfId="3822"/>
    <cellStyle name="Normal 2 10 2 7 2" xfId="10859"/>
    <cellStyle name="Normal 2 10 2 7 3" xfId="17896"/>
    <cellStyle name="Normal 2 10 2 8" xfId="4995"/>
    <cellStyle name="Normal 2 10 2 8 2" xfId="12032"/>
    <cellStyle name="Normal 2 10 2 8 3" xfId="19069"/>
    <cellStyle name="Normal 2 10 2 9" xfId="6168"/>
    <cellStyle name="Normal 2 10 2 9 2" xfId="13205"/>
    <cellStyle name="Normal 2 10 2 9 3" xfId="20242"/>
    <cellStyle name="Normal 2 10 3" xfId="530"/>
    <cellStyle name="Normal 2 10 3 2" xfId="1106"/>
    <cellStyle name="Normal 2 10 3 2 2" xfId="2221"/>
    <cellStyle name="Normal 2 10 3 2 2 2" xfId="9259"/>
    <cellStyle name="Normal 2 10 3 2 2 3" xfId="16296"/>
    <cellStyle name="Normal 2 10 3 2 3" xfId="3394"/>
    <cellStyle name="Normal 2 10 3 2 3 2" xfId="10432"/>
    <cellStyle name="Normal 2 10 3 2 3 3" xfId="17469"/>
    <cellStyle name="Normal 2 10 3 2 4" xfId="4568"/>
    <cellStyle name="Normal 2 10 3 2 4 2" xfId="11605"/>
    <cellStyle name="Normal 2 10 3 2 4 3" xfId="18642"/>
    <cellStyle name="Normal 2 10 3 2 5" xfId="5741"/>
    <cellStyle name="Normal 2 10 3 2 5 2" xfId="12778"/>
    <cellStyle name="Normal 2 10 3 2 5 3" xfId="19815"/>
    <cellStyle name="Normal 2 10 3 2 6" xfId="6914"/>
    <cellStyle name="Normal 2 10 3 2 6 2" xfId="13951"/>
    <cellStyle name="Normal 2 10 3 2 6 3" xfId="20988"/>
    <cellStyle name="Normal 2 10 3 2 7" xfId="8087"/>
    <cellStyle name="Normal 2 10 3 2 8" xfId="15124"/>
    <cellStyle name="Normal 2 10 3 3" xfId="1645"/>
    <cellStyle name="Normal 2 10 3 3 2" xfId="8683"/>
    <cellStyle name="Normal 2 10 3 3 3" xfId="15720"/>
    <cellStyle name="Normal 2 10 3 4" xfId="2818"/>
    <cellStyle name="Normal 2 10 3 4 2" xfId="9856"/>
    <cellStyle name="Normal 2 10 3 4 3" xfId="16893"/>
    <cellStyle name="Normal 2 10 3 5" xfId="3992"/>
    <cellStyle name="Normal 2 10 3 5 2" xfId="11029"/>
    <cellStyle name="Normal 2 10 3 5 3" xfId="18066"/>
    <cellStyle name="Normal 2 10 3 6" xfId="5165"/>
    <cellStyle name="Normal 2 10 3 6 2" xfId="12202"/>
    <cellStyle name="Normal 2 10 3 6 3" xfId="19239"/>
    <cellStyle name="Normal 2 10 3 7" xfId="6338"/>
    <cellStyle name="Normal 2 10 3 7 2" xfId="13375"/>
    <cellStyle name="Normal 2 10 3 7 3" xfId="20412"/>
    <cellStyle name="Normal 2 10 3 8" xfId="7511"/>
    <cellStyle name="Normal 2 10 3 9" xfId="14548"/>
    <cellStyle name="Normal 2 10 4" xfId="722"/>
    <cellStyle name="Normal 2 10 4 2" xfId="1298"/>
    <cellStyle name="Normal 2 10 4 2 2" xfId="2413"/>
    <cellStyle name="Normal 2 10 4 2 2 2" xfId="9451"/>
    <cellStyle name="Normal 2 10 4 2 2 3" xfId="16488"/>
    <cellStyle name="Normal 2 10 4 2 3" xfId="3586"/>
    <cellStyle name="Normal 2 10 4 2 3 2" xfId="10624"/>
    <cellStyle name="Normal 2 10 4 2 3 3" xfId="17661"/>
    <cellStyle name="Normal 2 10 4 2 4" xfId="4760"/>
    <cellStyle name="Normal 2 10 4 2 4 2" xfId="11797"/>
    <cellStyle name="Normal 2 10 4 2 4 3" xfId="18834"/>
    <cellStyle name="Normal 2 10 4 2 5" xfId="5933"/>
    <cellStyle name="Normal 2 10 4 2 5 2" xfId="12970"/>
    <cellStyle name="Normal 2 10 4 2 5 3" xfId="20007"/>
    <cellStyle name="Normal 2 10 4 2 6" xfId="7106"/>
    <cellStyle name="Normal 2 10 4 2 6 2" xfId="14143"/>
    <cellStyle name="Normal 2 10 4 2 6 3" xfId="21180"/>
    <cellStyle name="Normal 2 10 4 2 7" xfId="8279"/>
    <cellStyle name="Normal 2 10 4 2 8" xfId="15316"/>
    <cellStyle name="Normal 2 10 4 3" xfId="1837"/>
    <cellStyle name="Normal 2 10 4 3 2" xfId="8875"/>
    <cellStyle name="Normal 2 10 4 3 3" xfId="15912"/>
    <cellStyle name="Normal 2 10 4 4" xfId="3010"/>
    <cellStyle name="Normal 2 10 4 4 2" xfId="10048"/>
    <cellStyle name="Normal 2 10 4 4 3" xfId="17085"/>
    <cellStyle name="Normal 2 10 4 5" xfId="4184"/>
    <cellStyle name="Normal 2 10 4 5 2" xfId="11221"/>
    <cellStyle name="Normal 2 10 4 5 3" xfId="18258"/>
    <cellStyle name="Normal 2 10 4 6" xfId="5357"/>
    <cellStyle name="Normal 2 10 4 6 2" xfId="12394"/>
    <cellStyle name="Normal 2 10 4 6 3" xfId="19431"/>
    <cellStyle name="Normal 2 10 4 7" xfId="6530"/>
    <cellStyle name="Normal 2 10 4 7 2" xfId="13567"/>
    <cellStyle name="Normal 2 10 4 7 3" xfId="20604"/>
    <cellStyle name="Normal 2 10 4 8" xfId="7703"/>
    <cellStyle name="Normal 2 10 4 9" xfId="14740"/>
    <cellStyle name="Normal 2 10 5" xfId="840"/>
    <cellStyle name="Normal 2 10 5 2" xfId="1955"/>
    <cellStyle name="Normal 2 10 5 2 2" xfId="8993"/>
    <cellStyle name="Normal 2 10 5 2 3" xfId="16030"/>
    <cellStyle name="Normal 2 10 5 3" xfId="3128"/>
    <cellStyle name="Normal 2 10 5 3 2" xfId="10166"/>
    <cellStyle name="Normal 2 10 5 3 3" xfId="17203"/>
    <cellStyle name="Normal 2 10 5 4" xfId="4302"/>
    <cellStyle name="Normal 2 10 5 4 2" xfId="11339"/>
    <cellStyle name="Normal 2 10 5 4 3" xfId="18376"/>
    <cellStyle name="Normal 2 10 5 5" xfId="5475"/>
    <cellStyle name="Normal 2 10 5 5 2" xfId="12512"/>
    <cellStyle name="Normal 2 10 5 5 3" xfId="19549"/>
    <cellStyle name="Normal 2 10 5 6" xfId="6648"/>
    <cellStyle name="Normal 2 10 5 6 2" xfId="13685"/>
    <cellStyle name="Normal 2 10 5 6 3" xfId="20722"/>
    <cellStyle name="Normal 2 10 5 7" xfId="7821"/>
    <cellStyle name="Normal 2 10 5 8" xfId="14858"/>
    <cellStyle name="Normal 2 10 6" xfId="1397"/>
    <cellStyle name="Normal 2 10 6 2" xfId="8418"/>
    <cellStyle name="Normal 2 10 6 3" xfId="15455"/>
    <cellStyle name="Normal 2 10 7" xfId="2552"/>
    <cellStyle name="Normal 2 10 7 2" xfId="9590"/>
    <cellStyle name="Normal 2 10 7 3" xfId="16627"/>
    <cellStyle name="Normal 2 10 8" xfId="3726"/>
    <cellStyle name="Normal 2 10 8 2" xfId="10763"/>
    <cellStyle name="Normal 2 10 8 3" xfId="17800"/>
    <cellStyle name="Normal 2 10 9" xfId="4899"/>
    <cellStyle name="Normal 2 10 9 2" xfId="11936"/>
    <cellStyle name="Normal 2 10 9 3" xfId="18973"/>
    <cellStyle name="Normal 2 11" xfId="1396"/>
    <cellStyle name="Normal 2 2" xfId="45"/>
    <cellStyle name="Normal 2 2 2" xfId="69"/>
    <cellStyle name="Normal 2 2 2 10" xfId="6073"/>
    <cellStyle name="Normal 2 2 2 10 2" xfId="13110"/>
    <cellStyle name="Normal 2 2 2 10 3" xfId="20147"/>
    <cellStyle name="Normal 2 2 2 11" xfId="7246"/>
    <cellStyle name="Normal 2 2 2 12" xfId="14283"/>
    <cellStyle name="Normal 2 2 2 2" xfId="361"/>
    <cellStyle name="Normal 2 2 2 2 10" xfId="7342"/>
    <cellStyle name="Normal 2 2 2 2 11" xfId="14379"/>
    <cellStyle name="Normal 2 2 2 2 2" xfId="533"/>
    <cellStyle name="Normal 2 2 2 2 2 2" xfId="1109"/>
    <cellStyle name="Normal 2 2 2 2 2 2 2" xfId="2224"/>
    <cellStyle name="Normal 2 2 2 2 2 2 2 2" xfId="9262"/>
    <cellStyle name="Normal 2 2 2 2 2 2 2 3" xfId="16299"/>
    <cellStyle name="Normal 2 2 2 2 2 2 3" xfId="3397"/>
    <cellStyle name="Normal 2 2 2 2 2 2 3 2" xfId="10435"/>
    <cellStyle name="Normal 2 2 2 2 2 2 3 3" xfId="17472"/>
    <cellStyle name="Normal 2 2 2 2 2 2 4" xfId="4571"/>
    <cellStyle name="Normal 2 2 2 2 2 2 4 2" xfId="11608"/>
    <cellStyle name="Normal 2 2 2 2 2 2 4 3" xfId="18645"/>
    <cellStyle name="Normal 2 2 2 2 2 2 5" xfId="5744"/>
    <cellStyle name="Normal 2 2 2 2 2 2 5 2" xfId="12781"/>
    <cellStyle name="Normal 2 2 2 2 2 2 5 3" xfId="19818"/>
    <cellStyle name="Normal 2 2 2 2 2 2 6" xfId="6917"/>
    <cellStyle name="Normal 2 2 2 2 2 2 6 2" xfId="13954"/>
    <cellStyle name="Normal 2 2 2 2 2 2 6 3" xfId="20991"/>
    <cellStyle name="Normal 2 2 2 2 2 2 7" xfId="8090"/>
    <cellStyle name="Normal 2 2 2 2 2 2 8" xfId="15127"/>
    <cellStyle name="Normal 2 2 2 2 2 3" xfId="1648"/>
    <cellStyle name="Normal 2 2 2 2 2 3 2" xfId="8686"/>
    <cellStyle name="Normal 2 2 2 2 2 3 3" xfId="15723"/>
    <cellStyle name="Normal 2 2 2 2 2 4" xfId="2821"/>
    <cellStyle name="Normal 2 2 2 2 2 4 2" xfId="9859"/>
    <cellStyle name="Normal 2 2 2 2 2 4 3" xfId="16896"/>
    <cellStyle name="Normal 2 2 2 2 2 5" xfId="3995"/>
    <cellStyle name="Normal 2 2 2 2 2 5 2" xfId="11032"/>
    <cellStyle name="Normal 2 2 2 2 2 5 3" xfId="18069"/>
    <cellStyle name="Normal 2 2 2 2 2 6" xfId="5168"/>
    <cellStyle name="Normal 2 2 2 2 2 6 2" xfId="12205"/>
    <cellStyle name="Normal 2 2 2 2 2 6 3" xfId="19242"/>
    <cellStyle name="Normal 2 2 2 2 2 7" xfId="6341"/>
    <cellStyle name="Normal 2 2 2 2 2 7 2" xfId="13378"/>
    <cellStyle name="Normal 2 2 2 2 2 7 3" xfId="20415"/>
    <cellStyle name="Normal 2 2 2 2 2 8" xfId="7514"/>
    <cellStyle name="Normal 2 2 2 2 2 9" xfId="14551"/>
    <cellStyle name="Normal 2 2 2 2 3" xfId="725"/>
    <cellStyle name="Normal 2 2 2 2 3 2" xfId="1301"/>
    <cellStyle name="Normal 2 2 2 2 3 2 2" xfId="2416"/>
    <cellStyle name="Normal 2 2 2 2 3 2 2 2" xfId="9454"/>
    <cellStyle name="Normal 2 2 2 2 3 2 2 3" xfId="16491"/>
    <cellStyle name="Normal 2 2 2 2 3 2 3" xfId="3589"/>
    <cellStyle name="Normal 2 2 2 2 3 2 3 2" xfId="10627"/>
    <cellStyle name="Normal 2 2 2 2 3 2 3 3" xfId="17664"/>
    <cellStyle name="Normal 2 2 2 2 3 2 4" xfId="4763"/>
    <cellStyle name="Normal 2 2 2 2 3 2 4 2" xfId="11800"/>
    <cellStyle name="Normal 2 2 2 2 3 2 4 3" xfId="18837"/>
    <cellStyle name="Normal 2 2 2 2 3 2 5" xfId="5936"/>
    <cellStyle name="Normal 2 2 2 2 3 2 5 2" xfId="12973"/>
    <cellStyle name="Normal 2 2 2 2 3 2 5 3" xfId="20010"/>
    <cellStyle name="Normal 2 2 2 2 3 2 6" xfId="7109"/>
    <cellStyle name="Normal 2 2 2 2 3 2 6 2" xfId="14146"/>
    <cellStyle name="Normal 2 2 2 2 3 2 6 3" xfId="21183"/>
    <cellStyle name="Normal 2 2 2 2 3 2 7" xfId="8282"/>
    <cellStyle name="Normal 2 2 2 2 3 2 8" xfId="15319"/>
    <cellStyle name="Normal 2 2 2 2 3 3" xfId="1840"/>
    <cellStyle name="Normal 2 2 2 2 3 3 2" xfId="8878"/>
    <cellStyle name="Normal 2 2 2 2 3 3 3" xfId="15915"/>
    <cellStyle name="Normal 2 2 2 2 3 4" xfId="3013"/>
    <cellStyle name="Normal 2 2 2 2 3 4 2" xfId="10051"/>
    <cellStyle name="Normal 2 2 2 2 3 4 3" xfId="17088"/>
    <cellStyle name="Normal 2 2 2 2 3 5" xfId="4187"/>
    <cellStyle name="Normal 2 2 2 2 3 5 2" xfId="11224"/>
    <cellStyle name="Normal 2 2 2 2 3 5 3" xfId="18261"/>
    <cellStyle name="Normal 2 2 2 2 3 6" xfId="5360"/>
    <cellStyle name="Normal 2 2 2 2 3 6 2" xfId="12397"/>
    <cellStyle name="Normal 2 2 2 2 3 6 3" xfId="19434"/>
    <cellStyle name="Normal 2 2 2 2 3 7" xfId="6533"/>
    <cellStyle name="Normal 2 2 2 2 3 7 2" xfId="13570"/>
    <cellStyle name="Normal 2 2 2 2 3 7 3" xfId="20607"/>
    <cellStyle name="Normal 2 2 2 2 3 8" xfId="7706"/>
    <cellStyle name="Normal 2 2 2 2 3 9" xfId="14743"/>
    <cellStyle name="Normal 2 2 2 2 4" xfId="937"/>
    <cellStyle name="Normal 2 2 2 2 4 2" xfId="2052"/>
    <cellStyle name="Normal 2 2 2 2 4 2 2" xfId="9090"/>
    <cellStyle name="Normal 2 2 2 2 4 2 3" xfId="16127"/>
    <cellStyle name="Normal 2 2 2 2 4 3" xfId="3225"/>
    <cellStyle name="Normal 2 2 2 2 4 3 2" xfId="10263"/>
    <cellStyle name="Normal 2 2 2 2 4 3 3" xfId="17300"/>
    <cellStyle name="Normal 2 2 2 2 4 4" xfId="4399"/>
    <cellStyle name="Normal 2 2 2 2 4 4 2" xfId="11436"/>
    <cellStyle name="Normal 2 2 2 2 4 4 3" xfId="18473"/>
    <cellStyle name="Normal 2 2 2 2 4 5" xfId="5572"/>
    <cellStyle name="Normal 2 2 2 2 4 5 2" xfId="12609"/>
    <cellStyle name="Normal 2 2 2 2 4 5 3" xfId="19646"/>
    <cellStyle name="Normal 2 2 2 2 4 6" xfId="6745"/>
    <cellStyle name="Normal 2 2 2 2 4 6 2" xfId="13782"/>
    <cellStyle name="Normal 2 2 2 2 4 6 3" xfId="20819"/>
    <cellStyle name="Normal 2 2 2 2 4 7" xfId="7918"/>
    <cellStyle name="Normal 2 2 2 2 4 8" xfId="14955"/>
    <cellStyle name="Normal 2 2 2 2 5" xfId="1476"/>
    <cellStyle name="Normal 2 2 2 2 5 2" xfId="8514"/>
    <cellStyle name="Normal 2 2 2 2 5 3" xfId="15551"/>
    <cellStyle name="Normal 2 2 2 2 6" xfId="2649"/>
    <cellStyle name="Normal 2 2 2 2 6 2" xfId="9687"/>
    <cellStyle name="Normal 2 2 2 2 6 3" xfId="16724"/>
    <cellStyle name="Normal 2 2 2 2 7" xfId="3823"/>
    <cellStyle name="Normal 2 2 2 2 7 2" xfId="10860"/>
    <cellStyle name="Normal 2 2 2 2 7 3" xfId="17897"/>
    <cellStyle name="Normal 2 2 2 2 8" xfId="4996"/>
    <cellStyle name="Normal 2 2 2 2 8 2" xfId="12033"/>
    <cellStyle name="Normal 2 2 2 2 8 3" xfId="19070"/>
    <cellStyle name="Normal 2 2 2 2 9" xfId="6169"/>
    <cellStyle name="Normal 2 2 2 2 9 2" xfId="13206"/>
    <cellStyle name="Normal 2 2 2 2 9 3" xfId="20243"/>
    <cellStyle name="Normal 2 2 2 3" xfId="532"/>
    <cellStyle name="Normal 2 2 2 3 2" xfId="1108"/>
    <cellStyle name="Normal 2 2 2 3 2 2" xfId="2223"/>
    <cellStyle name="Normal 2 2 2 3 2 2 2" xfId="9261"/>
    <cellStyle name="Normal 2 2 2 3 2 2 3" xfId="16298"/>
    <cellStyle name="Normal 2 2 2 3 2 3" xfId="3396"/>
    <cellStyle name="Normal 2 2 2 3 2 3 2" xfId="10434"/>
    <cellStyle name="Normal 2 2 2 3 2 3 3" xfId="17471"/>
    <cellStyle name="Normal 2 2 2 3 2 4" xfId="4570"/>
    <cellStyle name="Normal 2 2 2 3 2 4 2" xfId="11607"/>
    <cellStyle name="Normal 2 2 2 3 2 4 3" xfId="18644"/>
    <cellStyle name="Normal 2 2 2 3 2 5" xfId="5743"/>
    <cellStyle name="Normal 2 2 2 3 2 5 2" xfId="12780"/>
    <cellStyle name="Normal 2 2 2 3 2 5 3" xfId="19817"/>
    <cellStyle name="Normal 2 2 2 3 2 6" xfId="6916"/>
    <cellStyle name="Normal 2 2 2 3 2 6 2" xfId="13953"/>
    <cellStyle name="Normal 2 2 2 3 2 6 3" xfId="20990"/>
    <cellStyle name="Normal 2 2 2 3 2 7" xfId="8089"/>
    <cellStyle name="Normal 2 2 2 3 2 8" xfId="15126"/>
    <cellStyle name="Normal 2 2 2 3 3" xfId="1647"/>
    <cellStyle name="Normal 2 2 2 3 3 2" xfId="8685"/>
    <cellStyle name="Normal 2 2 2 3 3 3" xfId="15722"/>
    <cellStyle name="Normal 2 2 2 3 4" xfId="2820"/>
    <cellStyle name="Normal 2 2 2 3 4 2" xfId="9858"/>
    <cellStyle name="Normal 2 2 2 3 4 3" xfId="16895"/>
    <cellStyle name="Normal 2 2 2 3 5" xfId="3994"/>
    <cellStyle name="Normal 2 2 2 3 5 2" xfId="11031"/>
    <cellStyle name="Normal 2 2 2 3 5 3" xfId="18068"/>
    <cellStyle name="Normal 2 2 2 3 6" xfId="5167"/>
    <cellStyle name="Normal 2 2 2 3 6 2" xfId="12204"/>
    <cellStyle name="Normal 2 2 2 3 6 3" xfId="19241"/>
    <cellStyle name="Normal 2 2 2 3 7" xfId="6340"/>
    <cellStyle name="Normal 2 2 2 3 7 2" xfId="13377"/>
    <cellStyle name="Normal 2 2 2 3 7 3" xfId="20414"/>
    <cellStyle name="Normal 2 2 2 3 8" xfId="7513"/>
    <cellStyle name="Normal 2 2 2 3 9" xfId="14550"/>
    <cellStyle name="Normal 2 2 2 4" xfId="724"/>
    <cellStyle name="Normal 2 2 2 4 2" xfId="1300"/>
    <cellStyle name="Normal 2 2 2 4 2 2" xfId="2415"/>
    <cellStyle name="Normal 2 2 2 4 2 2 2" xfId="9453"/>
    <cellStyle name="Normal 2 2 2 4 2 2 3" xfId="16490"/>
    <cellStyle name="Normal 2 2 2 4 2 3" xfId="3588"/>
    <cellStyle name="Normal 2 2 2 4 2 3 2" xfId="10626"/>
    <cellStyle name="Normal 2 2 2 4 2 3 3" xfId="17663"/>
    <cellStyle name="Normal 2 2 2 4 2 4" xfId="4762"/>
    <cellStyle name="Normal 2 2 2 4 2 4 2" xfId="11799"/>
    <cellStyle name="Normal 2 2 2 4 2 4 3" xfId="18836"/>
    <cellStyle name="Normal 2 2 2 4 2 5" xfId="5935"/>
    <cellStyle name="Normal 2 2 2 4 2 5 2" xfId="12972"/>
    <cellStyle name="Normal 2 2 2 4 2 5 3" xfId="20009"/>
    <cellStyle name="Normal 2 2 2 4 2 6" xfId="7108"/>
    <cellStyle name="Normal 2 2 2 4 2 6 2" xfId="14145"/>
    <cellStyle name="Normal 2 2 2 4 2 6 3" xfId="21182"/>
    <cellStyle name="Normal 2 2 2 4 2 7" xfId="8281"/>
    <cellStyle name="Normal 2 2 2 4 2 8" xfId="15318"/>
    <cellStyle name="Normal 2 2 2 4 3" xfId="1839"/>
    <cellStyle name="Normal 2 2 2 4 3 2" xfId="8877"/>
    <cellStyle name="Normal 2 2 2 4 3 3" xfId="15914"/>
    <cellStyle name="Normal 2 2 2 4 4" xfId="3012"/>
    <cellStyle name="Normal 2 2 2 4 4 2" xfId="10050"/>
    <cellStyle name="Normal 2 2 2 4 4 3" xfId="17087"/>
    <cellStyle name="Normal 2 2 2 4 5" xfId="4186"/>
    <cellStyle name="Normal 2 2 2 4 5 2" xfId="11223"/>
    <cellStyle name="Normal 2 2 2 4 5 3" xfId="18260"/>
    <cellStyle name="Normal 2 2 2 4 6" xfId="5359"/>
    <cellStyle name="Normal 2 2 2 4 6 2" xfId="12396"/>
    <cellStyle name="Normal 2 2 2 4 6 3" xfId="19433"/>
    <cellStyle name="Normal 2 2 2 4 7" xfId="6532"/>
    <cellStyle name="Normal 2 2 2 4 7 2" xfId="13569"/>
    <cellStyle name="Normal 2 2 2 4 7 3" xfId="20606"/>
    <cellStyle name="Normal 2 2 2 4 8" xfId="7705"/>
    <cellStyle name="Normal 2 2 2 4 9" xfId="14742"/>
    <cellStyle name="Normal 2 2 2 5" xfId="841"/>
    <cellStyle name="Normal 2 2 2 5 2" xfId="1956"/>
    <cellStyle name="Normal 2 2 2 5 2 2" xfId="8994"/>
    <cellStyle name="Normal 2 2 2 5 2 3" xfId="16031"/>
    <cellStyle name="Normal 2 2 2 5 3" xfId="3129"/>
    <cellStyle name="Normal 2 2 2 5 3 2" xfId="10167"/>
    <cellStyle name="Normal 2 2 2 5 3 3" xfId="17204"/>
    <cellStyle name="Normal 2 2 2 5 4" xfId="4303"/>
    <cellStyle name="Normal 2 2 2 5 4 2" xfId="11340"/>
    <cellStyle name="Normal 2 2 2 5 4 3" xfId="18377"/>
    <cellStyle name="Normal 2 2 2 5 5" xfId="5476"/>
    <cellStyle name="Normal 2 2 2 5 5 2" xfId="12513"/>
    <cellStyle name="Normal 2 2 2 5 5 3" xfId="19550"/>
    <cellStyle name="Normal 2 2 2 5 6" xfId="6649"/>
    <cellStyle name="Normal 2 2 2 5 6 2" xfId="13686"/>
    <cellStyle name="Normal 2 2 2 5 6 3" xfId="20723"/>
    <cellStyle name="Normal 2 2 2 5 7" xfId="7822"/>
    <cellStyle name="Normal 2 2 2 5 8" xfId="14859"/>
    <cellStyle name="Normal 2 2 2 6" xfId="265"/>
    <cellStyle name="Normal 2 2 2 6 2" xfId="8419"/>
    <cellStyle name="Normal 2 2 2 6 3" xfId="15456"/>
    <cellStyle name="Normal 2 2 2 7" xfId="2553"/>
    <cellStyle name="Normal 2 2 2 7 2" xfId="9591"/>
    <cellStyle name="Normal 2 2 2 7 3" xfId="16628"/>
    <cellStyle name="Normal 2 2 2 8" xfId="3727"/>
    <cellStyle name="Normal 2 2 2 8 2" xfId="10764"/>
    <cellStyle name="Normal 2 2 2 8 3" xfId="17801"/>
    <cellStyle name="Normal 2 2 2 9" xfId="4900"/>
    <cellStyle name="Normal 2 2 2 9 2" xfId="11937"/>
    <cellStyle name="Normal 2 2 2 9 3" xfId="18974"/>
    <cellStyle name="Normal 2 2 3" xfId="129"/>
    <cellStyle name="Normal 2 2 3 10" xfId="6074"/>
    <cellStyle name="Normal 2 2 3 10 2" xfId="13111"/>
    <cellStyle name="Normal 2 2 3 10 3" xfId="20148"/>
    <cellStyle name="Normal 2 2 3 11" xfId="7247"/>
    <cellStyle name="Normal 2 2 3 12" xfId="14284"/>
    <cellStyle name="Normal 2 2 3 2" xfId="362"/>
    <cellStyle name="Normal 2 2 3 2 10" xfId="7343"/>
    <cellStyle name="Normal 2 2 3 2 11" xfId="14380"/>
    <cellStyle name="Normal 2 2 3 2 2" xfId="535"/>
    <cellStyle name="Normal 2 2 3 2 2 2" xfId="1111"/>
    <cellStyle name="Normal 2 2 3 2 2 2 2" xfId="2226"/>
    <cellStyle name="Normal 2 2 3 2 2 2 2 2" xfId="9264"/>
    <cellStyle name="Normal 2 2 3 2 2 2 2 3" xfId="16301"/>
    <cellStyle name="Normal 2 2 3 2 2 2 3" xfId="3399"/>
    <cellStyle name="Normal 2 2 3 2 2 2 3 2" xfId="10437"/>
    <cellStyle name="Normal 2 2 3 2 2 2 3 3" xfId="17474"/>
    <cellStyle name="Normal 2 2 3 2 2 2 4" xfId="4573"/>
    <cellStyle name="Normal 2 2 3 2 2 2 4 2" xfId="11610"/>
    <cellStyle name="Normal 2 2 3 2 2 2 4 3" xfId="18647"/>
    <cellStyle name="Normal 2 2 3 2 2 2 5" xfId="5746"/>
    <cellStyle name="Normal 2 2 3 2 2 2 5 2" xfId="12783"/>
    <cellStyle name="Normal 2 2 3 2 2 2 5 3" xfId="19820"/>
    <cellStyle name="Normal 2 2 3 2 2 2 6" xfId="6919"/>
    <cellStyle name="Normal 2 2 3 2 2 2 6 2" xfId="13956"/>
    <cellStyle name="Normal 2 2 3 2 2 2 6 3" xfId="20993"/>
    <cellStyle name="Normal 2 2 3 2 2 2 7" xfId="8092"/>
    <cellStyle name="Normal 2 2 3 2 2 2 8" xfId="15129"/>
    <cellStyle name="Normal 2 2 3 2 2 3" xfId="1650"/>
    <cellStyle name="Normal 2 2 3 2 2 3 2" xfId="8688"/>
    <cellStyle name="Normal 2 2 3 2 2 3 3" xfId="15725"/>
    <cellStyle name="Normal 2 2 3 2 2 4" xfId="2823"/>
    <cellStyle name="Normal 2 2 3 2 2 4 2" xfId="9861"/>
    <cellStyle name="Normal 2 2 3 2 2 4 3" xfId="16898"/>
    <cellStyle name="Normal 2 2 3 2 2 5" xfId="3997"/>
    <cellStyle name="Normal 2 2 3 2 2 5 2" xfId="11034"/>
    <cellStyle name="Normal 2 2 3 2 2 5 3" xfId="18071"/>
    <cellStyle name="Normal 2 2 3 2 2 6" xfId="5170"/>
    <cellStyle name="Normal 2 2 3 2 2 6 2" xfId="12207"/>
    <cellStyle name="Normal 2 2 3 2 2 6 3" xfId="19244"/>
    <cellStyle name="Normal 2 2 3 2 2 7" xfId="6343"/>
    <cellStyle name="Normal 2 2 3 2 2 7 2" xfId="13380"/>
    <cellStyle name="Normal 2 2 3 2 2 7 3" xfId="20417"/>
    <cellStyle name="Normal 2 2 3 2 2 8" xfId="7516"/>
    <cellStyle name="Normal 2 2 3 2 2 9" xfId="14553"/>
    <cellStyle name="Normal 2 2 3 2 3" xfId="727"/>
    <cellStyle name="Normal 2 2 3 2 3 2" xfId="1303"/>
    <cellStyle name="Normal 2 2 3 2 3 2 2" xfId="2418"/>
    <cellStyle name="Normal 2 2 3 2 3 2 2 2" xfId="9456"/>
    <cellStyle name="Normal 2 2 3 2 3 2 2 3" xfId="16493"/>
    <cellStyle name="Normal 2 2 3 2 3 2 3" xfId="3591"/>
    <cellStyle name="Normal 2 2 3 2 3 2 3 2" xfId="10629"/>
    <cellStyle name="Normal 2 2 3 2 3 2 3 3" xfId="17666"/>
    <cellStyle name="Normal 2 2 3 2 3 2 4" xfId="4765"/>
    <cellStyle name="Normal 2 2 3 2 3 2 4 2" xfId="11802"/>
    <cellStyle name="Normal 2 2 3 2 3 2 4 3" xfId="18839"/>
    <cellStyle name="Normal 2 2 3 2 3 2 5" xfId="5938"/>
    <cellStyle name="Normal 2 2 3 2 3 2 5 2" xfId="12975"/>
    <cellStyle name="Normal 2 2 3 2 3 2 5 3" xfId="20012"/>
    <cellStyle name="Normal 2 2 3 2 3 2 6" xfId="7111"/>
    <cellStyle name="Normal 2 2 3 2 3 2 6 2" xfId="14148"/>
    <cellStyle name="Normal 2 2 3 2 3 2 6 3" xfId="21185"/>
    <cellStyle name="Normal 2 2 3 2 3 2 7" xfId="8284"/>
    <cellStyle name="Normal 2 2 3 2 3 2 8" xfId="15321"/>
    <cellStyle name="Normal 2 2 3 2 3 3" xfId="1842"/>
    <cellStyle name="Normal 2 2 3 2 3 3 2" xfId="8880"/>
    <cellStyle name="Normal 2 2 3 2 3 3 3" xfId="15917"/>
    <cellStyle name="Normal 2 2 3 2 3 4" xfId="3015"/>
    <cellStyle name="Normal 2 2 3 2 3 4 2" xfId="10053"/>
    <cellStyle name="Normal 2 2 3 2 3 4 3" xfId="17090"/>
    <cellStyle name="Normal 2 2 3 2 3 5" xfId="4189"/>
    <cellStyle name="Normal 2 2 3 2 3 5 2" xfId="11226"/>
    <cellStyle name="Normal 2 2 3 2 3 5 3" xfId="18263"/>
    <cellStyle name="Normal 2 2 3 2 3 6" xfId="5362"/>
    <cellStyle name="Normal 2 2 3 2 3 6 2" xfId="12399"/>
    <cellStyle name="Normal 2 2 3 2 3 6 3" xfId="19436"/>
    <cellStyle name="Normal 2 2 3 2 3 7" xfId="6535"/>
    <cellStyle name="Normal 2 2 3 2 3 7 2" xfId="13572"/>
    <cellStyle name="Normal 2 2 3 2 3 7 3" xfId="20609"/>
    <cellStyle name="Normal 2 2 3 2 3 8" xfId="7708"/>
    <cellStyle name="Normal 2 2 3 2 3 9" xfId="14745"/>
    <cellStyle name="Normal 2 2 3 2 4" xfId="938"/>
    <cellStyle name="Normal 2 2 3 2 4 2" xfId="2053"/>
    <cellStyle name="Normal 2 2 3 2 4 2 2" xfId="9091"/>
    <cellStyle name="Normal 2 2 3 2 4 2 3" xfId="16128"/>
    <cellStyle name="Normal 2 2 3 2 4 3" xfId="3226"/>
    <cellStyle name="Normal 2 2 3 2 4 3 2" xfId="10264"/>
    <cellStyle name="Normal 2 2 3 2 4 3 3" xfId="17301"/>
    <cellStyle name="Normal 2 2 3 2 4 4" xfId="4400"/>
    <cellStyle name="Normal 2 2 3 2 4 4 2" xfId="11437"/>
    <cellStyle name="Normal 2 2 3 2 4 4 3" xfId="18474"/>
    <cellStyle name="Normal 2 2 3 2 4 5" xfId="5573"/>
    <cellStyle name="Normal 2 2 3 2 4 5 2" xfId="12610"/>
    <cellStyle name="Normal 2 2 3 2 4 5 3" xfId="19647"/>
    <cellStyle name="Normal 2 2 3 2 4 6" xfId="6746"/>
    <cellStyle name="Normal 2 2 3 2 4 6 2" xfId="13783"/>
    <cellStyle name="Normal 2 2 3 2 4 6 3" xfId="20820"/>
    <cellStyle name="Normal 2 2 3 2 4 7" xfId="7919"/>
    <cellStyle name="Normal 2 2 3 2 4 8" xfId="14956"/>
    <cellStyle name="Normal 2 2 3 2 5" xfId="1477"/>
    <cellStyle name="Normal 2 2 3 2 5 2" xfId="8515"/>
    <cellStyle name="Normal 2 2 3 2 5 3" xfId="15552"/>
    <cellStyle name="Normal 2 2 3 2 6" xfId="2650"/>
    <cellStyle name="Normal 2 2 3 2 6 2" xfId="9688"/>
    <cellStyle name="Normal 2 2 3 2 6 3" xfId="16725"/>
    <cellStyle name="Normal 2 2 3 2 7" xfId="3824"/>
    <cellStyle name="Normal 2 2 3 2 7 2" xfId="10861"/>
    <cellStyle name="Normal 2 2 3 2 7 3" xfId="17898"/>
    <cellStyle name="Normal 2 2 3 2 8" xfId="4997"/>
    <cellStyle name="Normal 2 2 3 2 8 2" xfId="12034"/>
    <cellStyle name="Normal 2 2 3 2 8 3" xfId="19071"/>
    <cellStyle name="Normal 2 2 3 2 9" xfId="6170"/>
    <cellStyle name="Normal 2 2 3 2 9 2" xfId="13207"/>
    <cellStyle name="Normal 2 2 3 2 9 3" xfId="20244"/>
    <cellStyle name="Normal 2 2 3 3" xfId="534"/>
    <cellStyle name="Normal 2 2 3 3 2" xfId="1110"/>
    <cellStyle name="Normal 2 2 3 3 2 2" xfId="2225"/>
    <cellStyle name="Normal 2 2 3 3 2 2 2" xfId="9263"/>
    <cellStyle name="Normal 2 2 3 3 2 2 3" xfId="16300"/>
    <cellStyle name="Normal 2 2 3 3 2 3" xfId="3398"/>
    <cellStyle name="Normal 2 2 3 3 2 3 2" xfId="10436"/>
    <cellStyle name="Normal 2 2 3 3 2 3 3" xfId="17473"/>
    <cellStyle name="Normal 2 2 3 3 2 4" xfId="4572"/>
    <cellStyle name="Normal 2 2 3 3 2 4 2" xfId="11609"/>
    <cellStyle name="Normal 2 2 3 3 2 4 3" xfId="18646"/>
    <cellStyle name="Normal 2 2 3 3 2 5" xfId="5745"/>
    <cellStyle name="Normal 2 2 3 3 2 5 2" xfId="12782"/>
    <cellStyle name="Normal 2 2 3 3 2 5 3" xfId="19819"/>
    <cellStyle name="Normal 2 2 3 3 2 6" xfId="6918"/>
    <cellStyle name="Normal 2 2 3 3 2 6 2" xfId="13955"/>
    <cellStyle name="Normal 2 2 3 3 2 6 3" xfId="20992"/>
    <cellStyle name="Normal 2 2 3 3 2 7" xfId="8091"/>
    <cellStyle name="Normal 2 2 3 3 2 8" xfId="15128"/>
    <cellStyle name="Normal 2 2 3 3 3" xfId="1649"/>
    <cellStyle name="Normal 2 2 3 3 3 2" xfId="8687"/>
    <cellStyle name="Normal 2 2 3 3 3 3" xfId="15724"/>
    <cellStyle name="Normal 2 2 3 3 4" xfId="2822"/>
    <cellStyle name="Normal 2 2 3 3 4 2" xfId="9860"/>
    <cellStyle name="Normal 2 2 3 3 4 3" xfId="16897"/>
    <cellStyle name="Normal 2 2 3 3 5" xfId="3996"/>
    <cellStyle name="Normal 2 2 3 3 5 2" xfId="11033"/>
    <cellStyle name="Normal 2 2 3 3 5 3" xfId="18070"/>
    <cellStyle name="Normal 2 2 3 3 6" xfId="5169"/>
    <cellStyle name="Normal 2 2 3 3 6 2" xfId="12206"/>
    <cellStyle name="Normal 2 2 3 3 6 3" xfId="19243"/>
    <cellStyle name="Normal 2 2 3 3 7" xfId="6342"/>
    <cellStyle name="Normal 2 2 3 3 7 2" xfId="13379"/>
    <cellStyle name="Normal 2 2 3 3 7 3" xfId="20416"/>
    <cellStyle name="Normal 2 2 3 3 8" xfId="7515"/>
    <cellStyle name="Normal 2 2 3 3 9" xfId="14552"/>
    <cellStyle name="Normal 2 2 3 4" xfId="726"/>
    <cellStyle name="Normal 2 2 3 4 2" xfId="1302"/>
    <cellStyle name="Normal 2 2 3 4 2 2" xfId="2417"/>
    <cellStyle name="Normal 2 2 3 4 2 2 2" xfId="9455"/>
    <cellStyle name="Normal 2 2 3 4 2 2 3" xfId="16492"/>
    <cellStyle name="Normal 2 2 3 4 2 3" xfId="3590"/>
    <cellStyle name="Normal 2 2 3 4 2 3 2" xfId="10628"/>
    <cellStyle name="Normal 2 2 3 4 2 3 3" xfId="17665"/>
    <cellStyle name="Normal 2 2 3 4 2 4" xfId="4764"/>
    <cellStyle name="Normal 2 2 3 4 2 4 2" xfId="11801"/>
    <cellStyle name="Normal 2 2 3 4 2 4 3" xfId="18838"/>
    <cellStyle name="Normal 2 2 3 4 2 5" xfId="5937"/>
    <cellStyle name="Normal 2 2 3 4 2 5 2" xfId="12974"/>
    <cellStyle name="Normal 2 2 3 4 2 5 3" xfId="20011"/>
    <cellStyle name="Normal 2 2 3 4 2 6" xfId="7110"/>
    <cellStyle name="Normal 2 2 3 4 2 6 2" xfId="14147"/>
    <cellStyle name="Normal 2 2 3 4 2 6 3" xfId="21184"/>
    <cellStyle name="Normal 2 2 3 4 2 7" xfId="8283"/>
    <cellStyle name="Normal 2 2 3 4 2 8" xfId="15320"/>
    <cellStyle name="Normal 2 2 3 4 3" xfId="1841"/>
    <cellStyle name="Normal 2 2 3 4 3 2" xfId="8879"/>
    <cellStyle name="Normal 2 2 3 4 3 3" xfId="15916"/>
    <cellStyle name="Normal 2 2 3 4 4" xfId="3014"/>
    <cellStyle name="Normal 2 2 3 4 4 2" xfId="10052"/>
    <cellStyle name="Normal 2 2 3 4 4 3" xfId="17089"/>
    <cellStyle name="Normal 2 2 3 4 5" xfId="4188"/>
    <cellStyle name="Normal 2 2 3 4 5 2" xfId="11225"/>
    <cellStyle name="Normal 2 2 3 4 5 3" xfId="18262"/>
    <cellStyle name="Normal 2 2 3 4 6" xfId="5361"/>
    <cellStyle name="Normal 2 2 3 4 6 2" xfId="12398"/>
    <cellStyle name="Normal 2 2 3 4 6 3" xfId="19435"/>
    <cellStyle name="Normal 2 2 3 4 7" xfId="6534"/>
    <cellStyle name="Normal 2 2 3 4 7 2" xfId="13571"/>
    <cellStyle name="Normal 2 2 3 4 7 3" xfId="20608"/>
    <cellStyle name="Normal 2 2 3 4 8" xfId="7707"/>
    <cellStyle name="Normal 2 2 3 4 9" xfId="14744"/>
    <cellStyle name="Normal 2 2 3 5" xfId="842"/>
    <cellStyle name="Normal 2 2 3 5 2" xfId="1957"/>
    <cellStyle name="Normal 2 2 3 5 2 2" xfId="8995"/>
    <cellStyle name="Normal 2 2 3 5 2 3" xfId="16032"/>
    <cellStyle name="Normal 2 2 3 5 3" xfId="3130"/>
    <cellStyle name="Normal 2 2 3 5 3 2" xfId="10168"/>
    <cellStyle name="Normal 2 2 3 5 3 3" xfId="17205"/>
    <cellStyle name="Normal 2 2 3 5 4" xfId="4304"/>
    <cellStyle name="Normal 2 2 3 5 4 2" xfId="11341"/>
    <cellStyle name="Normal 2 2 3 5 4 3" xfId="18378"/>
    <cellStyle name="Normal 2 2 3 5 5" xfId="5477"/>
    <cellStyle name="Normal 2 2 3 5 5 2" xfId="12514"/>
    <cellStyle name="Normal 2 2 3 5 5 3" xfId="19551"/>
    <cellStyle name="Normal 2 2 3 5 6" xfId="6650"/>
    <cellStyle name="Normal 2 2 3 5 6 2" xfId="13687"/>
    <cellStyle name="Normal 2 2 3 5 6 3" xfId="20724"/>
    <cellStyle name="Normal 2 2 3 5 7" xfId="7823"/>
    <cellStyle name="Normal 2 2 3 5 8" xfId="14860"/>
    <cellStyle name="Normal 2 2 3 6" xfId="266"/>
    <cellStyle name="Normal 2 2 3 6 2" xfId="8420"/>
    <cellStyle name="Normal 2 2 3 6 3" xfId="15457"/>
    <cellStyle name="Normal 2 2 3 7" xfId="2554"/>
    <cellStyle name="Normal 2 2 3 7 2" xfId="9592"/>
    <cellStyle name="Normal 2 2 3 7 3" xfId="16629"/>
    <cellStyle name="Normal 2 2 3 8" xfId="3728"/>
    <cellStyle name="Normal 2 2 3 8 2" xfId="10765"/>
    <cellStyle name="Normal 2 2 3 8 3" xfId="17802"/>
    <cellStyle name="Normal 2 2 3 9" xfId="4901"/>
    <cellStyle name="Normal 2 2 3 9 2" xfId="11938"/>
    <cellStyle name="Normal 2 2 3 9 3" xfId="18975"/>
    <cellStyle name="Normal 2 2 4" xfId="145"/>
    <cellStyle name="Normal 2 2 4 10" xfId="6075"/>
    <cellStyle name="Normal 2 2 4 10 2" xfId="13112"/>
    <cellStyle name="Normal 2 2 4 10 3" xfId="20149"/>
    <cellStyle name="Normal 2 2 4 11" xfId="7248"/>
    <cellStyle name="Normal 2 2 4 12" xfId="14285"/>
    <cellStyle name="Normal 2 2 4 2" xfId="363"/>
    <cellStyle name="Normal 2 2 4 2 10" xfId="7344"/>
    <cellStyle name="Normal 2 2 4 2 11" xfId="14381"/>
    <cellStyle name="Normal 2 2 4 2 2" xfId="537"/>
    <cellStyle name="Normal 2 2 4 2 2 2" xfId="1113"/>
    <cellStyle name="Normal 2 2 4 2 2 2 2" xfId="2228"/>
    <cellStyle name="Normal 2 2 4 2 2 2 2 2" xfId="9266"/>
    <cellStyle name="Normal 2 2 4 2 2 2 2 3" xfId="16303"/>
    <cellStyle name="Normal 2 2 4 2 2 2 3" xfId="3401"/>
    <cellStyle name="Normal 2 2 4 2 2 2 3 2" xfId="10439"/>
    <cellStyle name="Normal 2 2 4 2 2 2 3 3" xfId="17476"/>
    <cellStyle name="Normal 2 2 4 2 2 2 4" xfId="4575"/>
    <cellStyle name="Normal 2 2 4 2 2 2 4 2" xfId="11612"/>
    <cellStyle name="Normal 2 2 4 2 2 2 4 3" xfId="18649"/>
    <cellStyle name="Normal 2 2 4 2 2 2 5" xfId="5748"/>
    <cellStyle name="Normal 2 2 4 2 2 2 5 2" xfId="12785"/>
    <cellStyle name="Normal 2 2 4 2 2 2 5 3" xfId="19822"/>
    <cellStyle name="Normal 2 2 4 2 2 2 6" xfId="6921"/>
    <cellStyle name="Normal 2 2 4 2 2 2 6 2" xfId="13958"/>
    <cellStyle name="Normal 2 2 4 2 2 2 6 3" xfId="20995"/>
    <cellStyle name="Normal 2 2 4 2 2 2 7" xfId="8094"/>
    <cellStyle name="Normal 2 2 4 2 2 2 8" xfId="15131"/>
    <cellStyle name="Normal 2 2 4 2 2 3" xfId="1652"/>
    <cellStyle name="Normal 2 2 4 2 2 3 2" xfId="8690"/>
    <cellStyle name="Normal 2 2 4 2 2 3 3" xfId="15727"/>
    <cellStyle name="Normal 2 2 4 2 2 4" xfId="2825"/>
    <cellStyle name="Normal 2 2 4 2 2 4 2" xfId="9863"/>
    <cellStyle name="Normal 2 2 4 2 2 4 3" xfId="16900"/>
    <cellStyle name="Normal 2 2 4 2 2 5" xfId="3999"/>
    <cellStyle name="Normal 2 2 4 2 2 5 2" xfId="11036"/>
    <cellStyle name="Normal 2 2 4 2 2 5 3" xfId="18073"/>
    <cellStyle name="Normal 2 2 4 2 2 6" xfId="5172"/>
    <cellStyle name="Normal 2 2 4 2 2 6 2" xfId="12209"/>
    <cellStyle name="Normal 2 2 4 2 2 6 3" xfId="19246"/>
    <cellStyle name="Normal 2 2 4 2 2 7" xfId="6345"/>
    <cellStyle name="Normal 2 2 4 2 2 7 2" xfId="13382"/>
    <cellStyle name="Normal 2 2 4 2 2 7 3" xfId="20419"/>
    <cellStyle name="Normal 2 2 4 2 2 8" xfId="7518"/>
    <cellStyle name="Normal 2 2 4 2 2 9" xfId="14555"/>
    <cellStyle name="Normal 2 2 4 2 3" xfId="729"/>
    <cellStyle name="Normal 2 2 4 2 3 2" xfId="1305"/>
    <cellStyle name="Normal 2 2 4 2 3 2 2" xfId="2420"/>
    <cellStyle name="Normal 2 2 4 2 3 2 2 2" xfId="9458"/>
    <cellStyle name="Normal 2 2 4 2 3 2 2 3" xfId="16495"/>
    <cellStyle name="Normal 2 2 4 2 3 2 3" xfId="3593"/>
    <cellStyle name="Normal 2 2 4 2 3 2 3 2" xfId="10631"/>
    <cellStyle name="Normal 2 2 4 2 3 2 3 3" xfId="17668"/>
    <cellStyle name="Normal 2 2 4 2 3 2 4" xfId="4767"/>
    <cellStyle name="Normal 2 2 4 2 3 2 4 2" xfId="11804"/>
    <cellStyle name="Normal 2 2 4 2 3 2 4 3" xfId="18841"/>
    <cellStyle name="Normal 2 2 4 2 3 2 5" xfId="5940"/>
    <cellStyle name="Normal 2 2 4 2 3 2 5 2" xfId="12977"/>
    <cellStyle name="Normal 2 2 4 2 3 2 5 3" xfId="20014"/>
    <cellStyle name="Normal 2 2 4 2 3 2 6" xfId="7113"/>
    <cellStyle name="Normal 2 2 4 2 3 2 6 2" xfId="14150"/>
    <cellStyle name="Normal 2 2 4 2 3 2 6 3" xfId="21187"/>
    <cellStyle name="Normal 2 2 4 2 3 2 7" xfId="8286"/>
    <cellStyle name="Normal 2 2 4 2 3 2 8" xfId="15323"/>
    <cellStyle name="Normal 2 2 4 2 3 3" xfId="1844"/>
    <cellStyle name="Normal 2 2 4 2 3 3 2" xfId="8882"/>
    <cellStyle name="Normal 2 2 4 2 3 3 3" xfId="15919"/>
    <cellStyle name="Normal 2 2 4 2 3 4" xfId="3017"/>
    <cellStyle name="Normal 2 2 4 2 3 4 2" xfId="10055"/>
    <cellStyle name="Normal 2 2 4 2 3 4 3" xfId="17092"/>
    <cellStyle name="Normal 2 2 4 2 3 5" xfId="4191"/>
    <cellStyle name="Normal 2 2 4 2 3 5 2" xfId="11228"/>
    <cellStyle name="Normal 2 2 4 2 3 5 3" xfId="18265"/>
    <cellStyle name="Normal 2 2 4 2 3 6" xfId="5364"/>
    <cellStyle name="Normal 2 2 4 2 3 6 2" xfId="12401"/>
    <cellStyle name="Normal 2 2 4 2 3 6 3" xfId="19438"/>
    <cellStyle name="Normal 2 2 4 2 3 7" xfId="6537"/>
    <cellStyle name="Normal 2 2 4 2 3 7 2" xfId="13574"/>
    <cellStyle name="Normal 2 2 4 2 3 7 3" xfId="20611"/>
    <cellStyle name="Normal 2 2 4 2 3 8" xfId="7710"/>
    <cellStyle name="Normal 2 2 4 2 3 9" xfId="14747"/>
    <cellStyle name="Normal 2 2 4 2 4" xfId="939"/>
    <cellStyle name="Normal 2 2 4 2 4 2" xfId="2054"/>
    <cellStyle name="Normal 2 2 4 2 4 2 2" xfId="9092"/>
    <cellStyle name="Normal 2 2 4 2 4 2 3" xfId="16129"/>
    <cellStyle name="Normal 2 2 4 2 4 3" xfId="3227"/>
    <cellStyle name="Normal 2 2 4 2 4 3 2" xfId="10265"/>
    <cellStyle name="Normal 2 2 4 2 4 3 3" xfId="17302"/>
    <cellStyle name="Normal 2 2 4 2 4 4" xfId="4401"/>
    <cellStyle name="Normal 2 2 4 2 4 4 2" xfId="11438"/>
    <cellStyle name="Normal 2 2 4 2 4 4 3" xfId="18475"/>
    <cellStyle name="Normal 2 2 4 2 4 5" xfId="5574"/>
    <cellStyle name="Normal 2 2 4 2 4 5 2" xfId="12611"/>
    <cellStyle name="Normal 2 2 4 2 4 5 3" xfId="19648"/>
    <cellStyle name="Normal 2 2 4 2 4 6" xfId="6747"/>
    <cellStyle name="Normal 2 2 4 2 4 6 2" xfId="13784"/>
    <cellStyle name="Normal 2 2 4 2 4 6 3" xfId="20821"/>
    <cellStyle name="Normal 2 2 4 2 4 7" xfId="7920"/>
    <cellStyle name="Normal 2 2 4 2 4 8" xfId="14957"/>
    <cellStyle name="Normal 2 2 4 2 5" xfId="1478"/>
    <cellStyle name="Normal 2 2 4 2 5 2" xfId="8516"/>
    <cellStyle name="Normal 2 2 4 2 5 3" xfId="15553"/>
    <cellStyle name="Normal 2 2 4 2 6" xfId="2651"/>
    <cellStyle name="Normal 2 2 4 2 6 2" xfId="9689"/>
    <cellStyle name="Normal 2 2 4 2 6 3" xfId="16726"/>
    <cellStyle name="Normal 2 2 4 2 7" xfId="3825"/>
    <cellStyle name="Normal 2 2 4 2 7 2" xfId="10862"/>
    <cellStyle name="Normal 2 2 4 2 7 3" xfId="17899"/>
    <cellStyle name="Normal 2 2 4 2 8" xfId="4998"/>
    <cellStyle name="Normal 2 2 4 2 8 2" xfId="12035"/>
    <cellStyle name="Normal 2 2 4 2 8 3" xfId="19072"/>
    <cellStyle name="Normal 2 2 4 2 9" xfId="6171"/>
    <cellStyle name="Normal 2 2 4 2 9 2" xfId="13208"/>
    <cellStyle name="Normal 2 2 4 2 9 3" xfId="20245"/>
    <cellStyle name="Normal 2 2 4 3" xfId="536"/>
    <cellStyle name="Normal 2 2 4 3 2" xfId="1112"/>
    <cellStyle name="Normal 2 2 4 3 2 2" xfId="2227"/>
    <cellStyle name="Normal 2 2 4 3 2 2 2" xfId="9265"/>
    <cellStyle name="Normal 2 2 4 3 2 2 3" xfId="16302"/>
    <cellStyle name="Normal 2 2 4 3 2 3" xfId="3400"/>
    <cellStyle name="Normal 2 2 4 3 2 3 2" xfId="10438"/>
    <cellStyle name="Normal 2 2 4 3 2 3 3" xfId="17475"/>
    <cellStyle name="Normal 2 2 4 3 2 4" xfId="4574"/>
    <cellStyle name="Normal 2 2 4 3 2 4 2" xfId="11611"/>
    <cellStyle name="Normal 2 2 4 3 2 4 3" xfId="18648"/>
    <cellStyle name="Normal 2 2 4 3 2 5" xfId="5747"/>
    <cellStyle name="Normal 2 2 4 3 2 5 2" xfId="12784"/>
    <cellStyle name="Normal 2 2 4 3 2 5 3" xfId="19821"/>
    <cellStyle name="Normal 2 2 4 3 2 6" xfId="6920"/>
    <cellStyle name="Normal 2 2 4 3 2 6 2" xfId="13957"/>
    <cellStyle name="Normal 2 2 4 3 2 6 3" xfId="20994"/>
    <cellStyle name="Normal 2 2 4 3 2 7" xfId="8093"/>
    <cellStyle name="Normal 2 2 4 3 2 8" xfId="15130"/>
    <cellStyle name="Normal 2 2 4 3 3" xfId="1651"/>
    <cellStyle name="Normal 2 2 4 3 3 2" xfId="8689"/>
    <cellStyle name="Normal 2 2 4 3 3 3" xfId="15726"/>
    <cellStyle name="Normal 2 2 4 3 4" xfId="2824"/>
    <cellStyle name="Normal 2 2 4 3 4 2" xfId="9862"/>
    <cellStyle name="Normal 2 2 4 3 4 3" xfId="16899"/>
    <cellStyle name="Normal 2 2 4 3 5" xfId="3998"/>
    <cellStyle name="Normal 2 2 4 3 5 2" xfId="11035"/>
    <cellStyle name="Normal 2 2 4 3 5 3" xfId="18072"/>
    <cellStyle name="Normal 2 2 4 3 6" xfId="5171"/>
    <cellStyle name="Normal 2 2 4 3 6 2" xfId="12208"/>
    <cellStyle name="Normal 2 2 4 3 6 3" xfId="19245"/>
    <cellStyle name="Normal 2 2 4 3 7" xfId="6344"/>
    <cellStyle name="Normal 2 2 4 3 7 2" xfId="13381"/>
    <cellStyle name="Normal 2 2 4 3 7 3" xfId="20418"/>
    <cellStyle name="Normal 2 2 4 3 8" xfId="7517"/>
    <cellStyle name="Normal 2 2 4 3 9" xfId="14554"/>
    <cellStyle name="Normal 2 2 4 4" xfId="728"/>
    <cellStyle name="Normal 2 2 4 4 2" xfId="1304"/>
    <cellStyle name="Normal 2 2 4 4 2 2" xfId="2419"/>
    <cellStyle name="Normal 2 2 4 4 2 2 2" xfId="9457"/>
    <cellStyle name="Normal 2 2 4 4 2 2 3" xfId="16494"/>
    <cellStyle name="Normal 2 2 4 4 2 3" xfId="3592"/>
    <cellStyle name="Normal 2 2 4 4 2 3 2" xfId="10630"/>
    <cellStyle name="Normal 2 2 4 4 2 3 3" xfId="17667"/>
    <cellStyle name="Normal 2 2 4 4 2 4" xfId="4766"/>
    <cellStyle name="Normal 2 2 4 4 2 4 2" xfId="11803"/>
    <cellStyle name="Normal 2 2 4 4 2 4 3" xfId="18840"/>
    <cellStyle name="Normal 2 2 4 4 2 5" xfId="5939"/>
    <cellStyle name="Normal 2 2 4 4 2 5 2" xfId="12976"/>
    <cellStyle name="Normal 2 2 4 4 2 5 3" xfId="20013"/>
    <cellStyle name="Normal 2 2 4 4 2 6" xfId="7112"/>
    <cellStyle name="Normal 2 2 4 4 2 6 2" xfId="14149"/>
    <cellStyle name="Normal 2 2 4 4 2 6 3" xfId="21186"/>
    <cellStyle name="Normal 2 2 4 4 2 7" xfId="8285"/>
    <cellStyle name="Normal 2 2 4 4 2 8" xfId="15322"/>
    <cellStyle name="Normal 2 2 4 4 3" xfId="1843"/>
    <cellStyle name="Normal 2 2 4 4 3 2" xfId="8881"/>
    <cellStyle name="Normal 2 2 4 4 3 3" xfId="15918"/>
    <cellStyle name="Normal 2 2 4 4 4" xfId="3016"/>
    <cellStyle name="Normal 2 2 4 4 4 2" xfId="10054"/>
    <cellStyle name="Normal 2 2 4 4 4 3" xfId="17091"/>
    <cellStyle name="Normal 2 2 4 4 5" xfId="4190"/>
    <cellStyle name="Normal 2 2 4 4 5 2" xfId="11227"/>
    <cellStyle name="Normal 2 2 4 4 5 3" xfId="18264"/>
    <cellStyle name="Normal 2 2 4 4 6" xfId="5363"/>
    <cellStyle name="Normal 2 2 4 4 6 2" xfId="12400"/>
    <cellStyle name="Normal 2 2 4 4 6 3" xfId="19437"/>
    <cellStyle name="Normal 2 2 4 4 7" xfId="6536"/>
    <cellStyle name="Normal 2 2 4 4 7 2" xfId="13573"/>
    <cellStyle name="Normal 2 2 4 4 7 3" xfId="20610"/>
    <cellStyle name="Normal 2 2 4 4 8" xfId="7709"/>
    <cellStyle name="Normal 2 2 4 4 9" xfId="14746"/>
    <cellStyle name="Normal 2 2 4 5" xfId="843"/>
    <cellStyle name="Normal 2 2 4 5 2" xfId="1958"/>
    <cellStyle name="Normal 2 2 4 5 2 2" xfId="8996"/>
    <cellStyle name="Normal 2 2 4 5 2 3" xfId="16033"/>
    <cellStyle name="Normal 2 2 4 5 3" xfId="3131"/>
    <cellStyle name="Normal 2 2 4 5 3 2" xfId="10169"/>
    <cellStyle name="Normal 2 2 4 5 3 3" xfId="17206"/>
    <cellStyle name="Normal 2 2 4 5 4" xfId="4305"/>
    <cellStyle name="Normal 2 2 4 5 4 2" xfId="11342"/>
    <cellStyle name="Normal 2 2 4 5 4 3" xfId="18379"/>
    <cellStyle name="Normal 2 2 4 5 5" xfId="5478"/>
    <cellStyle name="Normal 2 2 4 5 5 2" xfId="12515"/>
    <cellStyle name="Normal 2 2 4 5 5 3" xfId="19552"/>
    <cellStyle name="Normal 2 2 4 5 6" xfId="6651"/>
    <cellStyle name="Normal 2 2 4 5 6 2" xfId="13688"/>
    <cellStyle name="Normal 2 2 4 5 6 3" xfId="20725"/>
    <cellStyle name="Normal 2 2 4 5 7" xfId="7824"/>
    <cellStyle name="Normal 2 2 4 5 8" xfId="14861"/>
    <cellStyle name="Normal 2 2 4 6" xfId="267"/>
    <cellStyle name="Normal 2 2 4 6 2" xfId="8421"/>
    <cellStyle name="Normal 2 2 4 6 3" xfId="15458"/>
    <cellStyle name="Normal 2 2 4 7" xfId="2555"/>
    <cellStyle name="Normal 2 2 4 7 2" xfId="9593"/>
    <cellStyle name="Normal 2 2 4 7 3" xfId="16630"/>
    <cellStyle name="Normal 2 2 4 8" xfId="3729"/>
    <cellStyle name="Normal 2 2 4 8 2" xfId="10766"/>
    <cellStyle name="Normal 2 2 4 8 3" xfId="17803"/>
    <cellStyle name="Normal 2 2 4 9" xfId="4902"/>
    <cellStyle name="Normal 2 2 4 9 2" xfId="11939"/>
    <cellStyle name="Normal 2 2 4 9 3" xfId="18976"/>
    <cellStyle name="Normal 2 2 5" xfId="161"/>
    <cellStyle name="Normal 2 2 5 10" xfId="6076"/>
    <cellStyle name="Normal 2 2 5 10 2" xfId="13113"/>
    <cellStyle name="Normal 2 2 5 10 3" xfId="20150"/>
    <cellStyle name="Normal 2 2 5 11" xfId="7249"/>
    <cellStyle name="Normal 2 2 5 12" xfId="14286"/>
    <cellStyle name="Normal 2 2 5 2" xfId="364"/>
    <cellStyle name="Normal 2 2 5 2 10" xfId="7345"/>
    <cellStyle name="Normal 2 2 5 2 11" xfId="14382"/>
    <cellStyle name="Normal 2 2 5 2 2" xfId="539"/>
    <cellStyle name="Normal 2 2 5 2 2 2" xfId="1115"/>
    <cellStyle name="Normal 2 2 5 2 2 2 2" xfId="2230"/>
    <cellStyle name="Normal 2 2 5 2 2 2 2 2" xfId="9268"/>
    <cellStyle name="Normal 2 2 5 2 2 2 2 3" xfId="16305"/>
    <cellStyle name="Normal 2 2 5 2 2 2 3" xfId="3403"/>
    <cellStyle name="Normal 2 2 5 2 2 2 3 2" xfId="10441"/>
    <cellStyle name="Normal 2 2 5 2 2 2 3 3" xfId="17478"/>
    <cellStyle name="Normal 2 2 5 2 2 2 4" xfId="4577"/>
    <cellStyle name="Normal 2 2 5 2 2 2 4 2" xfId="11614"/>
    <cellStyle name="Normal 2 2 5 2 2 2 4 3" xfId="18651"/>
    <cellStyle name="Normal 2 2 5 2 2 2 5" xfId="5750"/>
    <cellStyle name="Normal 2 2 5 2 2 2 5 2" xfId="12787"/>
    <cellStyle name="Normal 2 2 5 2 2 2 5 3" xfId="19824"/>
    <cellStyle name="Normal 2 2 5 2 2 2 6" xfId="6923"/>
    <cellStyle name="Normal 2 2 5 2 2 2 6 2" xfId="13960"/>
    <cellStyle name="Normal 2 2 5 2 2 2 6 3" xfId="20997"/>
    <cellStyle name="Normal 2 2 5 2 2 2 7" xfId="8096"/>
    <cellStyle name="Normal 2 2 5 2 2 2 8" xfId="15133"/>
    <cellStyle name="Normal 2 2 5 2 2 3" xfId="1654"/>
    <cellStyle name="Normal 2 2 5 2 2 3 2" xfId="8692"/>
    <cellStyle name="Normal 2 2 5 2 2 3 3" xfId="15729"/>
    <cellStyle name="Normal 2 2 5 2 2 4" xfId="2827"/>
    <cellStyle name="Normal 2 2 5 2 2 4 2" xfId="9865"/>
    <cellStyle name="Normal 2 2 5 2 2 4 3" xfId="16902"/>
    <cellStyle name="Normal 2 2 5 2 2 5" xfId="4001"/>
    <cellStyle name="Normal 2 2 5 2 2 5 2" xfId="11038"/>
    <cellStyle name="Normal 2 2 5 2 2 5 3" xfId="18075"/>
    <cellStyle name="Normal 2 2 5 2 2 6" xfId="5174"/>
    <cellStyle name="Normal 2 2 5 2 2 6 2" xfId="12211"/>
    <cellStyle name="Normal 2 2 5 2 2 6 3" xfId="19248"/>
    <cellStyle name="Normal 2 2 5 2 2 7" xfId="6347"/>
    <cellStyle name="Normal 2 2 5 2 2 7 2" xfId="13384"/>
    <cellStyle name="Normal 2 2 5 2 2 7 3" xfId="20421"/>
    <cellStyle name="Normal 2 2 5 2 2 8" xfId="7520"/>
    <cellStyle name="Normal 2 2 5 2 2 9" xfId="14557"/>
    <cellStyle name="Normal 2 2 5 2 3" xfId="731"/>
    <cellStyle name="Normal 2 2 5 2 3 2" xfId="1307"/>
    <cellStyle name="Normal 2 2 5 2 3 2 2" xfId="2422"/>
    <cellStyle name="Normal 2 2 5 2 3 2 2 2" xfId="9460"/>
    <cellStyle name="Normal 2 2 5 2 3 2 2 3" xfId="16497"/>
    <cellStyle name="Normal 2 2 5 2 3 2 3" xfId="3595"/>
    <cellStyle name="Normal 2 2 5 2 3 2 3 2" xfId="10633"/>
    <cellStyle name="Normal 2 2 5 2 3 2 3 3" xfId="17670"/>
    <cellStyle name="Normal 2 2 5 2 3 2 4" xfId="4769"/>
    <cellStyle name="Normal 2 2 5 2 3 2 4 2" xfId="11806"/>
    <cellStyle name="Normal 2 2 5 2 3 2 4 3" xfId="18843"/>
    <cellStyle name="Normal 2 2 5 2 3 2 5" xfId="5942"/>
    <cellStyle name="Normal 2 2 5 2 3 2 5 2" xfId="12979"/>
    <cellStyle name="Normal 2 2 5 2 3 2 5 3" xfId="20016"/>
    <cellStyle name="Normal 2 2 5 2 3 2 6" xfId="7115"/>
    <cellStyle name="Normal 2 2 5 2 3 2 6 2" xfId="14152"/>
    <cellStyle name="Normal 2 2 5 2 3 2 6 3" xfId="21189"/>
    <cellStyle name="Normal 2 2 5 2 3 2 7" xfId="8288"/>
    <cellStyle name="Normal 2 2 5 2 3 2 8" xfId="15325"/>
    <cellStyle name="Normal 2 2 5 2 3 3" xfId="1846"/>
    <cellStyle name="Normal 2 2 5 2 3 3 2" xfId="8884"/>
    <cellStyle name="Normal 2 2 5 2 3 3 3" xfId="15921"/>
    <cellStyle name="Normal 2 2 5 2 3 4" xfId="3019"/>
    <cellStyle name="Normal 2 2 5 2 3 4 2" xfId="10057"/>
    <cellStyle name="Normal 2 2 5 2 3 4 3" xfId="17094"/>
    <cellStyle name="Normal 2 2 5 2 3 5" xfId="4193"/>
    <cellStyle name="Normal 2 2 5 2 3 5 2" xfId="11230"/>
    <cellStyle name="Normal 2 2 5 2 3 5 3" xfId="18267"/>
    <cellStyle name="Normal 2 2 5 2 3 6" xfId="5366"/>
    <cellStyle name="Normal 2 2 5 2 3 6 2" xfId="12403"/>
    <cellStyle name="Normal 2 2 5 2 3 6 3" xfId="19440"/>
    <cellStyle name="Normal 2 2 5 2 3 7" xfId="6539"/>
    <cellStyle name="Normal 2 2 5 2 3 7 2" xfId="13576"/>
    <cellStyle name="Normal 2 2 5 2 3 7 3" xfId="20613"/>
    <cellStyle name="Normal 2 2 5 2 3 8" xfId="7712"/>
    <cellStyle name="Normal 2 2 5 2 3 9" xfId="14749"/>
    <cellStyle name="Normal 2 2 5 2 4" xfId="940"/>
    <cellStyle name="Normal 2 2 5 2 4 2" xfId="2055"/>
    <cellStyle name="Normal 2 2 5 2 4 2 2" xfId="9093"/>
    <cellStyle name="Normal 2 2 5 2 4 2 3" xfId="16130"/>
    <cellStyle name="Normal 2 2 5 2 4 3" xfId="3228"/>
    <cellStyle name="Normal 2 2 5 2 4 3 2" xfId="10266"/>
    <cellStyle name="Normal 2 2 5 2 4 3 3" xfId="17303"/>
    <cellStyle name="Normal 2 2 5 2 4 4" xfId="4402"/>
    <cellStyle name="Normal 2 2 5 2 4 4 2" xfId="11439"/>
    <cellStyle name="Normal 2 2 5 2 4 4 3" xfId="18476"/>
    <cellStyle name="Normal 2 2 5 2 4 5" xfId="5575"/>
    <cellStyle name="Normal 2 2 5 2 4 5 2" xfId="12612"/>
    <cellStyle name="Normal 2 2 5 2 4 5 3" xfId="19649"/>
    <cellStyle name="Normal 2 2 5 2 4 6" xfId="6748"/>
    <cellStyle name="Normal 2 2 5 2 4 6 2" xfId="13785"/>
    <cellStyle name="Normal 2 2 5 2 4 6 3" xfId="20822"/>
    <cellStyle name="Normal 2 2 5 2 4 7" xfId="7921"/>
    <cellStyle name="Normal 2 2 5 2 4 8" xfId="14958"/>
    <cellStyle name="Normal 2 2 5 2 5" xfId="1479"/>
    <cellStyle name="Normal 2 2 5 2 5 2" xfId="8517"/>
    <cellStyle name="Normal 2 2 5 2 5 3" xfId="15554"/>
    <cellStyle name="Normal 2 2 5 2 6" xfId="2652"/>
    <cellStyle name="Normal 2 2 5 2 6 2" xfId="9690"/>
    <cellStyle name="Normal 2 2 5 2 6 3" xfId="16727"/>
    <cellStyle name="Normal 2 2 5 2 7" xfId="3826"/>
    <cellStyle name="Normal 2 2 5 2 7 2" xfId="10863"/>
    <cellStyle name="Normal 2 2 5 2 7 3" xfId="17900"/>
    <cellStyle name="Normal 2 2 5 2 8" xfId="4999"/>
    <cellStyle name="Normal 2 2 5 2 8 2" xfId="12036"/>
    <cellStyle name="Normal 2 2 5 2 8 3" xfId="19073"/>
    <cellStyle name="Normal 2 2 5 2 9" xfId="6172"/>
    <cellStyle name="Normal 2 2 5 2 9 2" xfId="13209"/>
    <cellStyle name="Normal 2 2 5 2 9 3" xfId="20246"/>
    <cellStyle name="Normal 2 2 5 3" xfId="538"/>
    <cellStyle name="Normal 2 2 5 3 2" xfId="1114"/>
    <cellStyle name="Normal 2 2 5 3 2 2" xfId="2229"/>
    <cellStyle name="Normal 2 2 5 3 2 2 2" xfId="9267"/>
    <cellStyle name="Normal 2 2 5 3 2 2 3" xfId="16304"/>
    <cellStyle name="Normal 2 2 5 3 2 3" xfId="3402"/>
    <cellStyle name="Normal 2 2 5 3 2 3 2" xfId="10440"/>
    <cellStyle name="Normal 2 2 5 3 2 3 3" xfId="17477"/>
    <cellStyle name="Normal 2 2 5 3 2 4" xfId="4576"/>
    <cellStyle name="Normal 2 2 5 3 2 4 2" xfId="11613"/>
    <cellStyle name="Normal 2 2 5 3 2 4 3" xfId="18650"/>
    <cellStyle name="Normal 2 2 5 3 2 5" xfId="5749"/>
    <cellStyle name="Normal 2 2 5 3 2 5 2" xfId="12786"/>
    <cellStyle name="Normal 2 2 5 3 2 5 3" xfId="19823"/>
    <cellStyle name="Normal 2 2 5 3 2 6" xfId="6922"/>
    <cellStyle name="Normal 2 2 5 3 2 6 2" xfId="13959"/>
    <cellStyle name="Normal 2 2 5 3 2 6 3" xfId="20996"/>
    <cellStyle name="Normal 2 2 5 3 2 7" xfId="8095"/>
    <cellStyle name="Normal 2 2 5 3 2 8" xfId="15132"/>
    <cellStyle name="Normal 2 2 5 3 3" xfId="1653"/>
    <cellStyle name="Normal 2 2 5 3 3 2" xfId="8691"/>
    <cellStyle name="Normal 2 2 5 3 3 3" xfId="15728"/>
    <cellStyle name="Normal 2 2 5 3 4" xfId="2826"/>
    <cellStyle name="Normal 2 2 5 3 4 2" xfId="9864"/>
    <cellStyle name="Normal 2 2 5 3 4 3" xfId="16901"/>
    <cellStyle name="Normal 2 2 5 3 5" xfId="4000"/>
    <cellStyle name="Normal 2 2 5 3 5 2" xfId="11037"/>
    <cellStyle name="Normal 2 2 5 3 5 3" xfId="18074"/>
    <cellStyle name="Normal 2 2 5 3 6" xfId="5173"/>
    <cellStyle name="Normal 2 2 5 3 6 2" xfId="12210"/>
    <cellStyle name="Normal 2 2 5 3 6 3" xfId="19247"/>
    <cellStyle name="Normal 2 2 5 3 7" xfId="6346"/>
    <cellStyle name="Normal 2 2 5 3 7 2" xfId="13383"/>
    <cellStyle name="Normal 2 2 5 3 7 3" xfId="20420"/>
    <cellStyle name="Normal 2 2 5 3 8" xfId="7519"/>
    <cellStyle name="Normal 2 2 5 3 9" xfId="14556"/>
    <cellStyle name="Normal 2 2 5 4" xfId="730"/>
    <cellStyle name="Normal 2 2 5 4 2" xfId="1306"/>
    <cellStyle name="Normal 2 2 5 4 2 2" xfId="2421"/>
    <cellStyle name="Normal 2 2 5 4 2 2 2" xfId="9459"/>
    <cellStyle name="Normal 2 2 5 4 2 2 3" xfId="16496"/>
    <cellStyle name="Normal 2 2 5 4 2 3" xfId="3594"/>
    <cellStyle name="Normal 2 2 5 4 2 3 2" xfId="10632"/>
    <cellStyle name="Normal 2 2 5 4 2 3 3" xfId="17669"/>
    <cellStyle name="Normal 2 2 5 4 2 4" xfId="4768"/>
    <cellStyle name="Normal 2 2 5 4 2 4 2" xfId="11805"/>
    <cellStyle name="Normal 2 2 5 4 2 4 3" xfId="18842"/>
    <cellStyle name="Normal 2 2 5 4 2 5" xfId="5941"/>
    <cellStyle name="Normal 2 2 5 4 2 5 2" xfId="12978"/>
    <cellStyle name="Normal 2 2 5 4 2 5 3" xfId="20015"/>
    <cellStyle name="Normal 2 2 5 4 2 6" xfId="7114"/>
    <cellStyle name="Normal 2 2 5 4 2 6 2" xfId="14151"/>
    <cellStyle name="Normal 2 2 5 4 2 6 3" xfId="21188"/>
    <cellStyle name="Normal 2 2 5 4 2 7" xfId="8287"/>
    <cellStyle name="Normal 2 2 5 4 2 8" xfId="15324"/>
    <cellStyle name="Normal 2 2 5 4 3" xfId="1845"/>
    <cellStyle name="Normal 2 2 5 4 3 2" xfId="8883"/>
    <cellStyle name="Normal 2 2 5 4 3 3" xfId="15920"/>
    <cellStyle name="Normal 2 2 5 4 4" xfId="3018"/>
    <cellStyle name="Normal 2 2 5 4 4 2" xfId="10056"/>
    <cellStyle name="Normal 2 2 5 4 4 3" xfId="17093"/>
    <cellStyle name="Normal 2 2 5 4 5" xfId="4192"/>
    <cellStyle name="Normal 2 2 5 4 5 2" xfId="11229"/>
    <cellStyle name="Normal 2 2 5 4 5 3" xfId="18266"/>
    <cellStyle name="Normal 2 2 5 4 6" xfId="5365"/>
    <cellStyle name="Normal 2 2 5 4 6 2" xfId="12402"/>
    <cellStyle name="Normal 2 2 5 4 6 3" xfId="19439"/>
    <cellStyle name="Normal 2 2 5 4 7" xfId="6538"/>
    <cellStyle name="Normal 2 2 5 4 7 2" xfId="13575"/>
    <cellStyle name="Normal 2 2 5 4 7 3" xfId="20612"/>
    <cellStyle name="Normal 2 2 5 4 8" xfId="7711"/>
    <cellStyle name="Normal 2 2 5 4 9" xfId="14748"/>
    <cellStyle name="Normal 2 2 5 5" xfId="844"/>
    <cellStyle name="Normal 2 2 5 5 2" xfId="1959"/>
    <cellStyle name="Normal 2 2 5 5 2 2" xfId="8997"/>
    <cellStyle name="Normal 2 2 5 5 2 3" xfId="16034"/>
    <cellStyle name="Normal 2 2 5 5 3" xfId="3132"/>
    <cellStyle name="Normal 2 2 5 5 3 2" xfId="10170"/>
    <cellStyle name="Normal 2 2 5 5 3 3" xfId="17207"/>
    <cellStyle name="Normal 2 2 5 5 4" xfId="4306"/>
    <cellStyle name="Normal 2 2 5 5 4 2" xfId="11343"/>
    <cellStyle name="Normal 2 2 5 5 4 3" xfId="18380"/>
    <cellStyle name="Normal 2 2 5 5 5" xfId="5479"/>
    <cellStyle name="Normal 2 2 5 5 5 2" xfId="12516"/>
    <cellStyle name="Normal 2 2 5 5 5 3" xfId="19553"/>
    <cellStyle name="Normal 2 2 5 5 6" xfId="6652"/>
    <cellStyle name="Normal 2 2 5 5 6 2" xfId="13689"/>
    <cellStyle name="Normal 2 2 5 5 6 3" xfId="20726"/>
    <cellStyle name="Normal 2 2 5 5 7" xfId="7825"/>
    <cellStyle name="Normal 2 2 5 5 8" xfId="14862"/>
    <cellStyle name="Normal 2 2 5 6" xfId="268"/>
    <cellStyle name="Normal 2 2 5 6 2" xfId="8422"/>
    <cellStyle name="Normal 2 2 5 6 3" xfId="15459"/>
    <cellStyle name="Normal 2 2 5 7" xfId="2556"/>
    <cellStyle name="Normal 2 2 5 7 2" xfId="9594"/>
    <cellStyle name="Normal 2 2 5 7 3" xfId="16631"/>
    <cellStyle name="Normal 2 2 5 8" xfId="3730"/>
    <cellStyle name="Normal 2 2 5 8 2" xfId="10767"/>
    <cellStyle name="Normal 2 2 5 8 3" xfId="17804"/>
    <cellStyle name="Normal 2 2 5 9" xfId="4903"/>
    <cellStyle name="Normal 2 2 5 9 2" xfId="11940"/>
    <cellStyle name="Normal 2 2 5 9 3" xfId="18977"/>
    <cellStyle name="Normal 2 2 6" xfId="177"/>
    <cellStyle name="Normal 2 2 6 10" xfId="6077"/>
    <cellStyle name="Normal 2 2 6 10 2" xfId="13114"/>
    <cellStyle name="Normal 2 2 6 10 3" xfId="20151"/>
    <cellStyle name="Normal 2 2 6 11" xfId="7250"/>
    <cellStyle name="Normal 2 2 6 12" xfId="14287"/>
    <cellStyle name="Normal 2 2 6 2" xfId="365"/>
    <cellStyle name="Normal 2 2 6 2 10" xfId="7346"/>
    <cellStyle name="Normal 2 2 6 2 11" xfId="14383"/>
    <cellStyle name="Normal 2 2 6 2 2" xfId="541"/>
    <cellStyle name="Normal 2 2 6 2 2 2" xfId="1117"/>
    <cellStyle name="Normal 2 2 6 2 2 2 2" xfId="2232"/>
    <cellStyle name="Normal 2 2 6 2 2 2 2 2" xfId="9270"/>
    <cellStyle name="Normal 2 2 6 2 2 2 2 3" xfId="16307"/>
    <cellStyle name="Normal 2 2 6 2 2 2 3" xfId="3405"/>
    <cellStyle name="Normal 2 2 6 2 2 2 3 2" xfId="10443"/>
    <cellStyle name="Normal 2 2 6 2 2 2 3 3" xfId="17480"/>
    <cellStyle name="Normal 2 2 6 2 2 2 4" xfId="4579"/>
    <cellStyle name="Normal 2 2 6 2 2 2 4 2" xfId="11616"/>
    <cellStyle name="Normal 2 2 6 2 2 2 4 3" xfId="18653"/>
    <cellStyle name="Normal 2 2 6 2 2 2 5" xfId="5752"/>
    <cellStyle name="Normal 2 2 6 2 2 2 5 2" xfId="12789"/>
    <cellStyle name="Normal 2 2 6 2 2 2 5 3" xfId="19826"/>
    <cellStyle name="Normal 2 2 6 2 2 2 6" xfId="6925"/>
    <cellStyle name="Normal 2 2 6 2 2 2 6 2" xfId="13962"/>
    <cellStyle name="Normal 2 2 6 2 2 2 6 3" xfId="20999"/>
    <cellStyle name="Normal 2 2 6 2 2 2 7" xfId="8098"/>
    <cellStyle name="Normal 2 2 6 2 2 2 8" xfId="15135"/>
    <cellStyle name="Normal 2 2 6 2 2 3" xfId="1656"/>
    <cellStyle name="Normal 2 2 6 2 2 3 2" xfId="8694"/>
    <cellStyle name="Normal 2 2 6 2 2 3 3" xfId="15731"/>
    <cellStyle name="Normal 2 2 6 2 2 4" xfId="2829"/>
    <cellStyle name="Normal 2 2 6 2 2 4 2" xfId="9867"/>
    <cellStyle name="Normal 2 2 6 2 2 4 3" xfId="16904"/>
    <cellStyle name="Normal 2 2 6 2 2 5" xfId="4003"/>
    <cellStyle name="Normal 2 2 6 2 2 5 2" xfId="11040"/>
    <cellStyle name="Normal 2 2 6 2 2 5 3" xfId="18077"/>
    <cellStyle name="Normal 2 2 6 2 2 6" xfId="5176"/>
    <cellStyle name="Normal 2 2 6 2 2 6 2" xfId="12213"/>
    <cellStyle name="Normal 2 2 6 2 2 6 3" xfId="19250"/>
    <cellStyle name="Normal 2 2 6 2 2 7" xfId="6349"/>
    <cellStyle name="Normal 2 2 6 2 2 7 2" xfId="13386"/>
    <cellStyle name="Normal 2 2 6 2 2 7 3" xfId="20423"/>
    <cellStyle name="Normal 2 2 6 2 2 8" xfId="7522"/>
    <cellStyle name="Normal 2 2 6 2 2 9" xfId="14559"/>
    <cellStyle name="Normal 2 2 6 2 3" xfId="733"/>
    <cellStyle name="Normal 2 2 6 2 3 2" xfId="1309"/>
    <cellStyle name="Normal 2 2 6 2 3 2 2" xfId="2424"/>
    <cellStyle name="Normal 2 2 6 2 3 2 2 2" xfId="9462"/>
    <cellStyle name="Normal 2 2 6 2 3 2 2 3" xfId="16499"/>
    <cellStyle name="Normal 2 2 6 2 3 2 3" xfId="3597"/>
    <cellStyle name="Normal 2 2 6 2 3 2 3 2" xfId="10635"/>
    <cellStyle name="Normal 2 2 6 2 3 2 3 3" xfId="17672"/>
    <cellStyle name="Normal 2 2 6 2 3 2 4" xfId="4771"/>
    <cellStyle name="Normal 2 2 6 2 3 2 4 2" xfId="11808"/>
    <cellStyle name="Normal 2 2 6 2 3 2 4 3" xfId="18845"/>
    <cellStyle name="Normal 2 2 6 2 3 2 5" xfId="5944"/>
    <cellStyle name="Normal 2 2 6 2 3 2 5 2" xfId="12981"/>
    <cellStyle name="Normal 2 2 6 2 3 2 5 3" xfId="20018"/>
    <cellStyle name="Normal 2 2 6 2 3 2 6" xfId="7117"/>
    <cellStyle name="Normal 2 2 6 2 3 2 6 2" xfId="14154"/>
    <cellStyle name="Normal 2 2 6 2 3 2 6 3" xfId="21191"/>
    <cellStyle name="Normal 2 2 6 2 3 2 7" xfId="8290"/>
    <cellStyle name="Normal 2 2 6 2 3 2 8" xfId="15327"/>
    <cellStyle name="Normal 2 2 6 2 3 3" xfId="1848"/>
    <cellStyle name="Normal 2 2 6 2 3 3 2" xfId="8886"/>
    <cellStyle name="Normal 2 2 6 2 3 3 3" xfId="15923"/>
    <cellStyle name="Normal 2 2 6 2 3 4" xfId="3021"/>
    <cellStyle name="Normal 2 2 6 2 3 4 2" xfId="10059"/>
    <cellStyle name="Normal 2 2 6 2 3 4 3" xfId="17096"/>
    <cellStyle name="Normal 2 2 6 2 3 5" xfId="4195"/>
    <cellStyle name="Normal 2 2 6 2 3 5 2" xfId="11232"/>
    <cellStyle name="Normal 2 2 6 2 3 5 3" xfId="18269"/>
    <cellStyle name="Normal 2 2 6 2 3 6" xfId="5368"/>
    <cellStyle name="Normal 2 2 6 2 3 6 2" xfId="12405"/>
    <cellStyle name="Normal 2 2 6 2 3 6 3" xfId="19442"/>
    <cellStyle name="Normal 2 2 6 2 3 7" xfId="6541"/>
    <cellStyle name="Normal 2 2 6 2 3 7 2" xfId="13578"/>
    <cellStyle name="Normal 2 2 6 2 3 7 3" xfId="20615"/>
    <cellStyle name="Normal 2 2 6 2 3 8" xfId="7714"/>
    <cellStyle name="Normal 2 2 6 2 3 9" xfId="14751"/>
    <cellStyle name="Normal 2 2 6 2 4" xfId="941"/>
    <cellStyle name="Normal 2 2 6 2 4 2" xfId="2056"/>
    <cellStyle name="Normal 2 2 6 2 4 2 2" xfId="9094"/>
    <cellStyle name="Normal 2 2 6 2 4 2 3" xfId="16131"/>
    <cellStyle name="Normal 2 2 6 2 4 3" xfId="3229"/>
    <cellStyle name="Normal 2 2 6 2 4 3 2" xfId="10267"/>
    <cellStyle name="Normal 2 2 6 2 4 3 3" xfId="17304"/>
    <cellStyle name="Normal 2 2 6 2 4 4" xfId="4403"/>
    <cellStyle name="Normal 2 2 6 2 4 4 2" xfId="11440"/>
    <cellStyle name="Normal 2 2 6 2 4 4 3" xfId="18477"/>
    <cellStyle name="Normal 2 2 6 2 4 5" xfId="5576"/>
    <cellStyle name="Normal 2 2 6 2 4 5 2" xfId="12613"/>
    <cellStyle name="Normal 2 2 6 2 4 5 3" xfId="19650"/>
    <cellStyle name="Normal 2 2 6 2 4 6" xfId="6749"/>
    <cellStyle name="Normal 2 2 6 2 4 6 2" xfId="13786"/>
    <cellStyle name="Normal 2 2 6 2 4 6 3" xfId="20823"/>
    <cellStyle name="Normal 2 2 6 2 4 7" xfId="7922"/>
    <cellStyle name="Normal 2 2 6 2 4 8" xfId="14959"/>
    <cellStyle name="Normal 2 2 6 2 5" xfId="1480"/>
    <cellStyle name="Normal 2 2 6 2 5 2" xfId="8518"/>
    <cellStyle name="Normal 2 2 6 2 5 3" xfId="15555"/>
    <cellStyle name="Normal 2 2 6 2 6" xfId="2653"/>
    <cellStyle name="Normal 2 2 6 2 6 2" xfId="9691"/>
    <cellStyle name="Normal 2 2 6 2 6 3" xfId="16728"/>
    <cellStyle name="Normal 2 2 6 2 7" xfId="3827"/>
    <cellStyle name="Normal 2 2 6 2 7 2" xfId="10864"/>
    <cellStyle name="Normal 2 2 6 2 7 3" xfId="17901"/>
    <cellStyle name="Normal 2 2 6 2 8" xfId="5000"/>
    <cellStyle name="Normal 2 2 6 2 8 2" xfId="12037"/>
    <cellStyle name="Normal 2 2 6 2 8 3" xfId="19074"/>
    <cellStyle name="Normal 2 2 6 2 9" xfId="6173"/>
    <cellStyle name="Normal 2 2 6 2 9 2" xfId="13210"/>
    <cellStyle name="Normal 2 2 6 2 9 3" xfId="20247"/>
    <cellStyle name="Normal 2 2 6 3" xfId="540"/>
    <cellStyle name="Normal 2 2 6 3 2" xfId="1116"/>
    <cellStyle name="Normal 2 2 6 3 2 2" xfId="2231"/>
    <cellStyle name="Normal 2 2 6 3 2 2 2" xfId="9269"/>
    <cellStyle name="Normal 2 2 6 3 2 2 3" xfId="16306"/>
    <cellStyle name="Normal 2 2 6 3 2 3" xfId="3404"/>
    <cellStyle name="Normal 2 2 6 3 2 3 2" xfId="10442"/>
    <cellStyle name="Normal 2 2 6 3 2 3 3" xfId="17479"/>
    <cellStyle name="Normal 2 2 6 3 2 4" xfId="4578"/>
    <cellStyle name="Normal 2 2 6 3 2 4 2" xfId="11615"/>
    <cellStyle name="Normal 2 2 6 3 2 4 3" xfId="18652"/>
    <cellStyle name="Normal 2 2 6 3 2 5" xfId="5751"/>
    <cellStyle name="Normal 2 2 6 3 2 5 2" xfId="12788"/>
    <cellStyle name="Normal 2 2 6 3 2 5 3" xfId="19825"/>
    <cellStyle name="Normal 2 2 6 3 2 6" xfId="6924"/>
    <cellStyle name="Normal 2 2 6 3 2 6 2" xfId="13961"/>
    <cellStyle name="Normal 2 2 6 3 2 6 3" xfId="20998"/>
    <cellStyle name="Normal 2 2 6 3 2 7" xfId="8097"/>
    <cellStyle name="Normal 2 2 6 3 2 8" xfId="15134"/>
    <cellStyle name="Normal 2 2 6 3 3" xfId="1655"/>
    <cellStyle name="Normal 2 2 6 3 3 2" xfId="8693"/>
    <cellStyle name="Normal 2 2 6 3 3 3" xfId="15730"/>
    <cellStyle name="Normal 2 2 6 3 4" xfId="2828"/>
    <cellStyle name="Normal 2 2 6 3 4 2" xfId="9866"/>
    <cellStyle name="Normal 2 2 6 3 4 3" xfId="16903"/>
    <cellStyle name="Normal 2 2 6 3 5" xfId="4002"/>
    <cellStyle name="Normal 2 2 6 3 5 2" xfId="11039"/>
    <cellStyle name="Normal 2 2 6 3 5 3" xfId="18076"/>
    <cellStyle name="Normal 2 2 6 3 6" xfId="5175"/>
    <cellStyle name="Normal 2 2 6 3 6 2" xfId="12212"/>
    <cellStyle name="Normal 2 2 6 3 6 3" xfId="19249"/>
    <cellStyle name="Normal 2 2 6 3 7" xfId="6348"/>
    <cellStyle name="Normal 2 2 6 3 7 2" xfId="13385"/>
    <cellStyle name="Normal 2 2 6 3 7 3" xfId="20422"/>
    <cellStyle name="Normal 2 2 6 3 8" xfId="7521"/>
    <cellStyle name="Normal 2 2 6 3 9" xfId="14558"/>
    <cellStyle name="Normal 2 2 6 4" xfId="732"/>
    <cellStyle name="Normal 2 2 6 4 2" xfId="1308"/>
    <cellStyle name="Normal 2 2 6 4 2 2" xfId="2423"/>
    <cellStyle name="Normal 2 2 6 4 2 2 2" xfId="9461"/>
    <cellStyle name="Normal 2 2 6 4 2 2 3" xfId="16498"/>
    <cellStyle name="Normal 2 2 6 4 2 3" xfId="3596"/>
    <cellStyle name="Normal 2 2 6 4 2 3 2" xfId="10634"/>
    <cellStyle name="Normal 2 2 6 4 2 3 3" xfId="17671"/>
    <cellStyle name="Normal 2 2 6 4 2 4" xfId="4770"/>
    <cellStyle name="Normal 2 2 6 4 2 4 2" xfId="11807"/>
    <cellStyle name="Normal 2 2 6 4 2 4 3" xfId="18844"/>
    <cellStyle name="Normal 2 2 6 4 2 5" xfId="5943"/>
    <cellStyle name="Normal 2 2 6 4 2 5 2" xfId="12980"/>
    <cellStyle name="Normal 2 2 6 4 2 5 3" xfId="20017"/>
    <cellStyle name="Normal 2 2 6 4 2 6" xfId="7116"/>
    <cellStyle name="Normal 2 2 6 4 2 6 2" xfId="14153"/>
    <cellStyle name="Normal 2 2 6 4 2 6 3" xfId="21190"/>
    <cellStyle name="Normal 2 2 6 4 2 7" xfId="8289"/>
    <cellStyle name="Normal 2 2 6 4 2 8" xfId="15326"/>
    <cellStyle name="Normal 2 2 6 4 3" xfId="1847"/>
    <cellStyle name="Normal 2 2 6 4 3 2" xfId="8885"/>
    <cellStyle name="Normal 2 2 6 4 3 3" xfId="15922"/>
    <cellStyle name="Normal 2 2 6 4 4" xfId="3020"/>
    <cellStyle name="Normal 2 2 6 4 4 2" xfId="10058"/>
    <cellStyle name="Normal 2 2 6 4 4 3" xfId="17095"/>
    <cellStyle name="Normal 2 2 6 4 5" xfId="4194"/>
    <cellStyle name="Normal 2 2 6 4 5 2" xfId="11231"/>
    <cellStyle name="Normal 2 2 6 4 5 3" xfId="18268"/>
    <cellStyle name="Normal 2 2 6 4 6" xfId="5367"/>
    <cellStyle name="Normal 2 2 6 4 6 2" xfId="12404"/>
    <cellStyle name="Normal 2 2 6 4 6 3" xfId="19441"/>
    <cellStyle name="Normal 2 2 6 4 7" xfId="6540"/>
    <cellStyle name="Normal 2 2 6 4 7 2" xfId="13577"/>
    <cellStyle name="Normal 2 2 6 4 7 3" xfId="20614"/>
    <cellStyle name="Normal 2 2 6 4 8" xfId="7713"/>
    <cellStyle name="Normal 2 2 6 4 9" xfId="14750"/>
    <cellStyle name="Normal 2 2 6 5" xfId="845"/>
    <cellStyle name="Normal 2 2 6 5 2" xfId="1960"/>
    <cellStyle name="Normal 2 2 6 5 2 2" xfId="8998"/>
    <cellStyle name="Normal 2 2 6 5 2 3" xfId="16035"/>
    <cellStyle name="Normal 2 2 6 5 3" xfId="3133"/>
    <cellStyle name="Normal 2 2 6 5 3 2" xfId="10171"/>
    <cellStyle name="Normal 2 2 6 5 3 3" xfId="17208"/>
    <cellStyle name="Normal 2 2 6 5 4" xfId="4307"/>
    <cellStyle name="Normal 2 2 6 5 4 2" xfId="11344"/>
    <cellStyle name="Normal 2 2 6 5 4 3" xfId="18381"/>
    <cellStyle name="Normal 2 2 6 5 5" xfId="5480"/>
    <cellStyle name="Normal 2 2 6 5 5 2" xfId="12517"/>
    <cellStyle name="Normal 2 2 6 5 5 3" xfId="19554"/>
    <cellStyle name="Normal 2 2 6 5 6" xfId="6653"/>
    <cellStyle name="Normal 2 2 6 5 6 2" xfId="13690"/>
    <cellStyle name="Normal 2 2 6 5 6 3" xfId="20727"/>
    <cellStyle name="Normal 2 2 6 5 7" xfId="7826"/>
    <cellStyle name="Normal 2 2 6 5 8" xfId="14863"/>
    <cellStyle name="Normal 2 2 6 6" xfId="269"/>
    <cellStyle name="Normal 2 2 6 6 2" xfId="8423"/>
    <cellStyle name="Normal 2 2 6 6 3" xfId="15460"/>
    <cellStyle name="Normal 2 2 6 7" xfId="2557"/>
    <cellStyle name="Normal 2 2 6 7 2" xfId="9595"/>
    <cellStyle name="Normal 2 2 6 7 3" xfId="16632"/>
    <cellStyle name="Normal 2 2 6 8" xfId="3731"/>
    <cellStyle name="Normal 2 2 6 8 2" xfId="10768"/>
    <cellStyle name="Normal 2 2 6 8 3" xfId="17805"/>
    <cellStyle name="Normal 2 2 6 9" xfId="4904"/>
    <cellStyle name="Normal 2 2 6 9 2" xfId="11941"/>
    <cellStyle name="Normal 2 2 6 9 3" xfId="18978"/>
    <cellStyle name="Normal 2 2 7" xfId="1398"/>
    <cellStyle name="Normal 2 3" xfId="68"/>
    <cellStyle name="Normal 2 3 2" xfId="71"/>
    <cellStyle name="Normal 2 3 2 2" xfId="1399"/>
    <cellStyle name="Normal 2 4" xfId="70"/>
    <cellStyle name="Normal 2 4 2" xfId="113"/>
    <cellStyle name="Normal 2 5" xfId="67"/>
    <cellStyle name="Normal 2 5 10" xfId="6078"/>
    <cellStyle name="Normal 2 5 10 2" xfId="13115"/>
    <cellStyle name="Normal 2 5 10 3" xfId="20152"/>
    <cellStyle name="Normal 2 5 11" xfId="7251"/>
    <cellStyle name="Normal 2 5 12" xfId="14288"/>
    <cellStyle name="Normal 2 5 2" xfId="366"/>
    <cellStyle name="Normal 2 5 2 10" xfId="7347"/>
    <cellStyle name="Normal 2 5 2 11" xfId="14384"/>
    <cellStyle name="Normal 2 5 2 2" xfId="543"/>
    <cellStyle name="Normal 2 5 2 2 2" xfId="1119"/>
    <cellStyle name="Normal 2 5 2 2 2 2" xfId="2234"/>
    <cellStyle name="Normal 2 5 2 2 2 2 2" xfId="9272"/>
    <cellStyle name="Normal 2 5 2 2 2 2 3" xfId="16309"/>
    <cellStyle name="Normal 2 5 2 2 2 3" xfId="3407"/>
    <cellStyle name="Normal 2 5 2 2 2 3 2" xfId="10445"/>
    <cellStyle name="Normal 2 5 2 2 2 3 3" xfId="17482"/>
    <cellStyle name="Normal 2 5 2 2 2 4" xfId="4581"/>
    <cellStyle name="Normal 2 5 2 2 2 4 2" xfId="11618"/>
    <cellStyle name="Normal 2 5 2 2 2 4 3" xfId="18655"/>
    <cellStyle name="Normal 2 5 2 2 2 5" xfId="5754"/>
    <cellStyle name="Normal 2 5 2 2 2 5 2" xfId="12791"/>
    <cellStyle name="Normal 2 5 2 2 2 5 3" xfId="19828"/>
    <cellStyle name="Normal 2 5 2 2 2 6" xfId="6927"/>
    <cellStyle name="Normal 2 5 2 2 2 6 2" xfId="13964"/>
    <cellStyle name="Normal 2 5 2 2 2 6 3" xfId="21001"/>
    <cellStyle name="Normal 2 5 2 2 2 7" xfId="8100"/>
    <cellStyle name="Normal 2 5 2 2 2 8" xfId="15137"/>
    <cellStyle name="Normal 2 5 2 2 3" xfId="1658"/>
    <cellStyle name="Normal 2 5 2 2 3 2" xfId="8696"/>
    <cellStyle name="Normal 2 5 2 2 3 3" xfId="15733"/>
    <cellStyle name="Normal 2 5 2 2 4" xfId="2831"/>
    <cellStyle name="Normal 2 5 2 2 4 2" xfId="9869"/>
    <cellStyle name="Normal 2 5 2 2 4 3" xfId="16906"/>
    <cellStyle name="Normal 2 5 2 2 5" xfId="4005"/>
    <cellStyle name="Normal 2 5 2 2 5 2" xfId="11042"/>
    <cellStyle name="Normal 2 5 2 2 5 3" xfId="18079"/>
    <cellStyle name="Normal 2 5 2 2 6" xfId="5178"/>
    <cellStyle name="Normal 2 5 2 2 6 2" xfId="12215"/>
    <cellStyle name="Normal 2 5 2 2 6 3" xfId="19252"/>
    <cellStyle name="Normal 2 5 2 2 7" xfId="6351"/>
    <cellStyle name="Normal 2 5 2 2 7 2" xfId="13388"/>
    <cellStyle name="Normal 2 5 2 2 7 3" xfId="20425"/>
    <cellStyle name="Normal 2 5 2 2 8" xfId="7524"/>
    <cellStyle name="Normal 2 5 2 2 9" xfId="14561"/>
    <cellStyle name="Normal 2 5 2 3" xfId="735"/>
    <cellStyle name="Normal 2 5 2 3 2" xfId="1311"/>
    <cellStyle name="Normal 2 5 2 3 2 2" xfId="2426"/>
    <cellStyle name="Normal 2 5 2 3 2 2 2" xfId="9464"/>
    <cellStyle name="Normal 2 5 2 3 2 2 3" xfId="16501"/>
    <cellStyle name="Normal 2 5 2 3 2 3" xfId="3599"/>
    <cellStyle name="Normal 2 5 2 3 2 3 2" xfId="10637"/>
    <cellStyle name="Normal 2 5 2 3 2 3 3" xfId="17674"/>
    <cellStyle name="Normal 2 5 2 3 2 4" xfId="4773"/>
    <cellStyle name="Normal 2 5 2 3 2 4 2" xfId="11810"/>
    <cellStyle name="Normal 2 5 2 3 2 4 3" xfId="18847"/>
    <cellStyle name="Normal 2 5 2 3 2 5" xfId="5946"/>
    <cellStyle name="Normal 2 5 2 3 2 5 2" xfId="12983"/>
    <cellStyle name="Normal 2 5 2 3 2 5 3" xfId="20020"/>
    <cellStyle name="Normal 2 5 2 3 2 6" xfId="7119"/>
    <cellStyle name="Normal 2 5 2 3 2 6 2" xfId="14156"/>
    <cellStyle name="Normal 2 5 2 3 2 6 3" xfId="21193"/>
    <cellStyle name="Normal 2 5 2 3 2 7" xfId="8292"/>
    <cellStyle name="Normal 2 5 2 3 2 8" xfId="15329"/>
    <cellStyle name="Normal 2 5 2 3 3" xfId="1850"/>
    <cellStyle name="Normal 2 5 2 3 3 2" xfId="8888"/>
    <cellStyle name="Normal 2 5 2 3 3 3" xfId="15925"/>
    <cellStyle name="Normal 2 5 2 3 4" xfId="3023"/>
    <cellStyle name="Normal 2 5 2 3 4 2" xfId="10061"/>
    <cellStyle name="Normal 2 5 2 3 4 3" xfId="17098"/>
    <cellStyle name="Normal 2 5 2 3 5" xfId="4197"/>
    <cellStyle name="Normal 2 5 2 3 5 2" xfId="11234"/>
    <cellStyle name="Normal 2 5 2 3 5 3" xfId="18271"/>
    <cellStyle name="Normal 2 5 2 3 6" xfId="5370"/>
    <cellStyle name="Normal 2 5 2 3 6 2" xfId="12407"/>
    <cellStyle name="Normal 2 5 2 3 6 3" xfId="19444"/>
    <cellStyle name="Normal 2 5 2 3 7" xfId="6543"/>
    <cellStyle name="Normal 2 5 2 3 7 2" xfId="13580"/>
    <cellStyle name="Normal 2 5 2 3 7 3" xfId="20617"/>
    <cellStyle name="Normal 2 5 2 3 8" xfId="7716"/>
    <cellStyle name="Normal 2 5 2 3 9" xfId="14753"/>
    <cellStyle name="Normal 2 5 2 4" xfId="942"/>
    <cellStyle name="Normal 2 5 2 4 2" xfId="2057"/>
    <cellStyle name="Normal 2 5 2 4 2 2" xfId="9095"/>
    <cellStyle name="Normal 2 5 2 4 2 3" xfId="16132"/>
    <cellStyle name="Normal 2 5 2 4 3" xfId="3230"/>
    <cellStyle name="Normal 2 5 2 4 3 2" xfId="10268"/>
    <cellStyle name="Normal 2 5 2 4 3 3" xfId="17305"/>
    <cellStyle name="Normal 2 5 2 4 4" xfId="4404"/>
    <cellStyle name="Normal 2 5 2 4 4 2" xfId="11441"/>
    <cellStyle name="Normal 2 5 2 4 4 3" xfId="18478"/>
    <cellStyle name="Normal 2 5 2 4 5" xfId="5577"/>
    <cellStyle name="Normal 2 5 2 4 5 2" xfId="12614"/>
    <cellStyle name="Normal 2 5 2 4 5 3" xfId="19651"/>
    <cellStyle name="Normal 2 5 2 4 6" xfId="6750"/>
    <cellStyle name="Normal 2 5 2 4 6 2" xfId="13787"/>
    <cellStyle name="Normal 2 5 2 4 6 3" xfId="20824"/>
    <cellStyle name="Normal 2 5 2 4 7" xfId="7923"/>
    <cellStyle name="Normal 2 5 2 4 8" xfId="14960"/>
    <cellStyle name="Normal 2 5 2 5" xfId="1481"/>
    <cellStyle name="Normal 2 5 2 5 2" xfId="8519"/>
    <cellStyle name="Normal 2 5 2 5 3" xfId="15556"/>
    <cellStyle name="Normal 2 5 2 6" xfId="2654"/>
    <cellStyle name="Normal 2 5 2 6 2" xfId="9692"/>
    <cellStyle name="Normal 2 5 2 6 3" xfId="16729"/>
    <cellStyle name="Normal 2 5 2 7" xfId="3828"/>
    <cellStyle name="Normal 2 5 2 7 2" xfId="10865"/>
    <cellStyle name="Normal 2 5 2 7 3" xfId="17902"/>
    <cellStyle name="Normal 2 5 2 8" xfId="5001"/>
    <cellStyle name="Normal 2 5 2 8 2" xfId="12038"/>
    <cellStyle name="Normal 2 5 2 8 3" xfId="19075"/>
    <cellStyle name="Normal 2 5 2 9" xfId="6174"/>
    <cellStyle name="Normal 2 5 2 9 2" xfId="13211"/>
    <cellStyle name="Normal 2 5 2 9 3" xfId="20248"/>
    <cellStyle name="Normal 2 5 3" xfId="542"/>
    <cellStyle name="Normal 2 5 3 2" xfId="1118"/>
    <cellStyle name="Normal 2 5 3 2 2" xfId="2233"/>
    <cellStyle name="Normal 2 5 3 2 2 2" xfId="9271"/>
    <cellStyle name="Normal 2 5 3 2 2 3" xfId="16308"/>
    <cellStyle name="Normal 2 5 3 2 3" xfId="3406"/>
    <cellStyle name="Normal 2 5 3 2 3 2" xfId="10444"/>
    <cellStyle name="Normal 2 5 3 2 3 3" xfId="17481"/>
    <cellStyle name="Normal 2 5 3 2 4" xfId="4580"/>
    <cellStyle name="Normal 2 5 3 2 4 2" xfId="11617"/>
    <cellStyle name="Normal 2 5 3 2 4 3" xfId="18654"/>
    <cellStyle name="Normal 2 5 3 2 5" xfId="5753"/>
    <cellStyle name="Normal 2 5 3 2 5 2" xfId="12790"/>
    <cellStyle name="Normal 2 5 3 2 5 3" xfId="19827"/>
    <cellStyle name="Normal 2 5 3 2 6" xfId="6926"/>
    <cellStyle name="Normal 2 5 3 2 6 2" xfId="13963"/>
    <cellStyle name="Normal 2 5 3 2 6 3" xfId="21000"/>
    <cellStyle name="Normal 2 5 3 2 7" xfId="8099"/>
    <cellStyle name="Normal 2 5 3 2 8" xfId="15136"/>
    <cellStyle name="Normal 2 5 3 3" xfId="1657"/>
    <cellStyle name="Normal 2 5 3 3 2" xfId="8695"/>
    <cellStyle name="Normal 2 5 3 3 3" xfId="15732"/>
    <cellStyle name="Normal 2 5 3 4" xfId="2830"/>
    <cellStyle name="Normal 2 5 3 4 2" xfId="9868"/>
    <cellStyle name="Normal 2 5 3 4 3" xfId="16905"/>
    <cellStyle name="Normal 2 5 3 5" xfId="4004"/>
    <cellStyle name="Normal 2 5 3 5 2" xfId="11041"/>
    <cellStyle name="Normal 2 5 3 5 3" xfId="18078"/>
    <cellStyle name="Normal 2 5 3 6" xfId="5177"/>
    <cellStyle name="Normal 2 5 3 6 2" xfId="12214"/>
    <cellStyle name="Normal 2 5 3 6 3" xfId="19251"/>
    <cellStyle name="Normal 2 5 3 7" xfId="6350"/>
    <cellStyle name="Normal 2 5 3 7 2" xfId="13387"/>
    <cellStyle name="Normal 2 5 3 7 3" xfId="20424"/>
    <cellStyle name="Normal 2 5 3 8" xfId="7523"/>
    <cellStyle name="Normal 2 5 3 9" xfId="14560"/>
    <cellStyle name="Normal 2 5 4" xfId="734"/>
    <cellStyle name="Normal 2 5 4 2" xfId="1310"/>
    <cellStyle name="Normal 2 5 4 2 2" xfId="2425"/>
    <cellStyle name="Normal 2 5 4 2 2 2" xfId="9463"/>
    <cellStyle name="Normal 2 5 4 2 2 3" xfId="16500"/>
    <cellStyle name="Normal 2 5 4 2 3" xfId="3598"/>
    <cellStyle name="Normal 2 5 4 2 3 2" xfId="10636"/>
    <cellStyle name="Normal 2 5 4 2 3 3" xfId="17673"/>
    <cellStyle name="Normal 2 5 4 2 4" xfId="4772"/>
    <cellStyle name="Normal 2 5 4 2 4 2" xfId="11809"/>
    <cellStyle name="Normal 2 5 4 2 4 3" xfId="18846"/>
    <cellStyle name="Normal 2 5 4 2 5" xfId="5945"/>
    <cellStyle name="Normal 2 5 4 2 5 2" xfId="12982"/>
    <cellStyle name="Normal 2 5 4 2 5 3" xfId="20019"/>
    <cellStyle name="Normal 2 5 4 2 6" xfId="7118"/>
    <cellStyle name="Normal 2 5 4 2 6 2" xfId="14155"/>
    <cellStyle name="Normal 2 5 4 2 6 3" xfId="21192"/>
    <cellStyle name="Normal 2 5 4 2 7" xfId="8291"/>
    <cellStyle name="Normal 2 5 4 2 8" xfId="15328"/>
    <cellStyle name="Normal 2 5 4 3" xfId="1849"/>
    <cellStyle name="Normal 2 5 4 3 2" xfId="8887"/>
    <cellStyle name="Normal 2 5 4 3 3" xfId="15924"/>
    <cellStyle name="Normal 2 5 4 4" xfId="3022"/>
    <cellStyle name="Normal 2 5 4 4 2" xfId="10060"/>
    <cellStyle name="Normal 2 5 4 4 3" xfId="17097"/>
    <cellStyle name="Normal 2 5 4 5" xfId="4196"/>
    <cellStyle name="Normal 2 5 4 5 2" xfId="11233"/>
    <cellStyle name="Normal 2 5 4 5 3" xfId="18270"/>
    <cellStyle name="Normal 2 5 4 6" xfId="5369"/>
    <cellStyle name="Normal 2 5 4 6 2" xfId="12406"/>
    <cellStyle name="Normal 2 5 4 6 3" xfId="19443"/>
    <cellStyle name="Normal 2 5 4 7" xfId="6542"/>
    <cellStyle name="Normal 2 5 4 7 2" xfId="13579"/>
    <cellStyle name="Normal 2 5 4 7 3" xfId="20616"/>
    <cellStyle name="Normal 2 5 4 8" xfId="7715"/>
    <cellStyle name="Normal 2 5 4 9" xfId="14752"/>
    <cellStyle name="Normal 2 5 5" xfId="846"/>
    <cellStyle name="Normal 2 5 5 2" xfId="1961"/>
    <cellStyle name="Normal 2 5 5 2 2" xfId="8999"/>
    <cellStyle name="Normal 2 5 5 2 3" xfId="16036"/>
    <cellStyle name="Normal 2 5 5 3" xfId="3134"/>
    <cellStyle name="Normal 2 5 5 3 2" xfId="10172"/>
    <cellStyle name="Normal 2 5 5 3 3" xfId="17209"/>
    <cellStyle name="Normal 2 5 5 4" xfId="4308"/>
    <cellStyle name="Normal 2 5 5 4 2" xfId="11345"/>
    <cellStyle name="Normal 2 5 5 4 3" xfId="18382"/>
    <cellStyle name="Normal 2 5 5 5" xfId="5481"/>
    <cellStyle name="Normal 2 5 5 5 2" xfId="12518"/>
    <cellStyle name="Normal 2 5 5 5 3" xfId="19555"/>
    <cellStyle name="Normal 2 5 5 6" xfId="6654"/>
    <cellStyle name="Normal 2 5 5 6 2" xfId="13691"/>
    <cellStyle name="Normal 2 5 5 6 3" xfId="20728"/>
    <cellStyle name="Normal 2 5 5 7" xfId="7827"/>
    <cellStyle name="Normal 2 5 5 8" xfId="14864"/>
    <cellStyle name="Normal 2 5 6" xfId="270"/>
    <cellStyle name="Normal 2 5 6 2" xfId="8424"/>
    <cellStyle name="Normal 2 5 6 3" xfId="15461"/>
    <cellStyle name="Normal 2 5 7" xfId="2558"/>
    <cellStyle name="Normal 2 5 7 2" xfId="9596"/>
    <cellStyle name="Normal 2 5 7 3" xfId="16633"/>
    <cellStyle name="Normal 2 5 8" xfId="3732"/>
    <cellStyle name="Normal 2 5 8 2" xfId="10769"/>
    <cellStyle name="Normal 2 5 8 3" xfId="17806"/>
    <cellStyle name="Normal 2 5 9" xfId="4905"/>
    <cellStyle name="Normal 2 5 9 2" xfId="11942"/>
    <cellStyle name="Normal 2 5 9 3" xfId="18979"/>
    <cellStyle name="Normal 2 6" xfId="128"/>
    <cellStyle name="Normal 2 6 10" xfId="6079"/>
    <cellStyle name="Normal 2 6 10 2" xfId="13116"/>
    <cellStyle name="Normal 2 6 10 3" xfId="20153"/>
    <cellStyle name="Normal 2 6 11" xfId="7252"/>
    <cellStyle name="Normal 2 6 12" xfId="14289"/>
    <cellStyle name="Normal 2 6 2" xfId="367"/>
    <cellStyle name="Normal 2 6 2 10" xfId="7348"/>
    <cellStyle name="Normal 2 6 2 11" xfId="14385"/>
    <cellStyle name="Normal 2 6 2 2" xfId="545"/>
    <cellStyle name="Normal 2 6 2 2 2" xfId="1121"/>
    <cellStyle name="Normal 2 6 2 2 2 2" xfId="2236"/>
    <cellStyle name="Normal 2 6 2 2 2 2 2" xfId="9274"/>
    <cellStyle name="Normal 2 6 2 2 2 2 3" xfId="16311"/>
    <cellStyle name="Normal 2 6 2 2 2 3" xfId="3409"/>
    <cellStyle name="Normal 2 6 2 2 2 3 2" xfId="10447"/>
    <cellStyle name="Normal 2 6 2 2 2 3 3" xfId="17484"/>
    <cellStyle name="Normal 2 6 2 2 2 4" xfId="4583"/>
    <cellStyle name="Normal 2 6 2 2 2 4 2" xfId="11620"/>
    <cellStyle name="Normal 2 6 2 2 2 4 3" xfId="18657"/>
    <cellStyle name="Normal 2 6 2 2 2 5" xfId="5756"/>
    <cellStyle name="Normal 2 6 2 2 2 5 2" xfId="12793"/>
    <cellStyle name="Normal 2 6 2 2 2 5 3" xfId="19830"/>
    <cellStyle name="Normal 2 6 2 2 2 6" xfId="6929"/>
    <cellStyle name="Normal 2 6 2 2 2 6 2" xfId="13966"/>
    <cellStyle name="Normal 2 6 2 2 2 6 3" xfId="21003"/>
    <cellStyle name="Normal 2 6 2 2 2 7" xfId="8102"/>
    <cellStyle name="Normal 2 6 2 2 2 8" xfId="15139"/>
    <cellStyle name="Normal 2 6 2 2 3" xfId="1660"/>
    <cellStyle name="Normal 2 6 2 2 3 2" xfId="8698"/>
    <cellStyle name="Normal 2 6 2 2 3 3" xfId="15735"/>
    <cellStyle name="Normal 2 6 2 2 4" xfId="2833"/>
    <cellStyle name="Normal 2 6 2 2 4 2" xfId="9871"/>
    <cellStyle name="Normal 2 6 2 2 4 3" xfId="16908"/>
    <cellStyle name="Normal 2 6 2 2 5" xfId="4007"/>
    <cellStyle name="Normal 2 6 2 2 5 2" xfId="11044"/>
    <cellStyle name="Normal 2 6 2 2 5 3" xfId="18081"/>
    <cellStyle name="Normal 2 6 2 2 6" xfId="5180"/>
    <cellStyle name="Normal 2 6 2 2 6 2" xfId="12217"/>
    <cellStyle name="Normal 2 6 2 2 6 3" xfId="19254"/>
    <cellStyle name="Normal 2 6 2 2 7" xfId="6353"/>
    <cellStyle name="Normal 2 6 2 2 7 2" xfId="13390"/>
    <cellStyle name="Normal 2 6 2 2 7 3" xfId="20427"/>
    <cellStyle name="Normal 2 6 2 2 8" xfId="7526"/>
    <cellStyle name="Normal 2 6 2 2 9" xfId="14563"/>
    <cellStyle name="Normal 2 6 2 3" xfId="737"/>
    <cellStyle name="Normal 2 6 2 3 2" xfId="1313"/>
    <cellStyle name="Normal 2 6 2 3 2 2" xfId="2428"/>
    <cellStyle name="Normal 2 6 2 3 2 2 2" xfId="9466"/>
    <cellStyle name="Normal 2 6 2 3 2 2 3" xfId="16503"/>
    <cellStyle name="Normal 2 6 2 3 2 3" xfId="3601"/>
    <cellStyle name="Normal 2 6 2 3 2 3 2" xfId="10639"/>
    <cellStyle name="Normal 2 6 2 3 2 3 3" xfId="17676"/>
    <cellStyle name="Normal 2 6 2 3 2 4" xfId="4775"/>
    <cellStyle name="Normal 2 6 2 3 2 4 2" xfId="11812"/>
    <cellStyle name="Normal 2 6 2 3 2 4 3" xfId="18849"/>
    <cellStyle name="Normal 2 6 2 3 2 5" xfId="5948"/>
    <cellStyle name="Normal 2 6 2 3 2 5 2" xfId="12985"/>
    <cellStyle name="Normal 2 6 2 3 2 5 3" xfId="20022"/>
    <cellStyle name="Normal 2 6 2 3 2 6" xfId="7121"/>
    <cellStyle name="Normal 2 6 2 3 2 6 2" xfId="14158"/>
    <cellStyle name="Normal 2 6 2 3 2 6 3" xfId="21195"/>
    <cellStyle name="Normal 2 6 2 3 2 7" xfId="8294"/>
    <cellStyle name="Normal 2 6 2 3 2 8" xfId="15331"/>
    <cellStyle name="Normal 2 6 2 3 3" xfId="1852"/>
    <cellStyle name="Normal 2 6 2 3 3 2" xfId="8890"/>
    <cellStyle name="Normal 2 6 2 3 3 3" xfId="15927"/>
    <cellStyle name="Normal 2 6 2 3 4" xfId="3025"/>
    <cellStyle name="Normal 2 6 2 3 4 2" xfId="10063"/>
    <cellStyle name="Normal 2 6 2 3 4 3" xfId="17100"/>
    <cellStyle name="Normal 2 6 2 3 5" xfId="4199"/>
    <cellStyle name="Normal 2 6 2 3 5 2" xfId="11236"/>
    <cellStyle name="Normal 2 6 2 3 5 3" xfId="18273"/>
    <cellStyle name="Normal 2 6 2 3 6" xfId="5372"/>
    <cellStyle name="Normal 2 6 2 3 6 2" xfId="12409"/>
    <cellStyle name="Normal 2 6 2 3 6 3" xfId="19446"/>
    <cellStyle name="Normal 2 6 2 3 7" xfId="6545"/>
    <cellStyle name="Normal 2 6 2 3 7 2" xfId="13582"/>
    <cellStyle name="Normal 2 6 2 3 7 3" xfId="20619"/>
    <cellStyle name="Normal 2 6 2 3 8" xfId="7718"/>
    <cellStyle name="Normal 2 6 2 3 9" xfId="14755"/>
    <cellStyle name="Normal 2 6 2 4" xfId="943"/>
    <cellStyle name="Normal 2 6 2 4 2" xfId="2058"/>
    <cellStyle name="Normal 2 6 2 4 2 2" xfId="9096"/>
    <cellStyle name="Normal 2 6 2 4 2 3" xfId="16133"/>
    <cellStyle name="Normal 2 6 2 4 3" xfId="3231"/>
    <cellStyle name="Normal 2 6 2 4 3 2" xfId="10269"/>
    <cellStyle name="Normal 2 6 2 4 3 3" xfId="17306"/>
    <cellStyle name="Normal 2 6 2 4 4" xfId="4405"/>
    <cellStyle name="Normal 2 6 2 4 4 2" xfId="11442"/>
    <cellStyle name="Normal 2 6 2 4 4 3" xfId="18479"/>
    <cellStyle name="Normal 2 6 2 4 5" xfId="5578"/>
    <cellStyle name="Normal 2 6 2 4 5 2" xfId="12615"/>
    <cellStyle name="Normal 2 6 2 4 5 3" xfId="19652"/>
    <cellStyle name="Normal 2 6 2 4 6" xfId="6751"/>
    <cellStyle name="Normal 2 6 2 4 6 2" xfId="13788"/>
    <cellStyle name="Normal 2 6 2 4 6 3" xfId="20825"/>
    <cellStyle name="Normal 2 6 2 4 7" xfId="7924"/>
    <cellStyle name="Normal 2 6 2 4 8" xfId="14961"/>
    <cellStyle name="Normal 2 6 2 5" xfId="1482"/>
    <cellStyle name="Normal 2 6 2 5 2" xfId="8520"/>
    <cellStyle name="Normal 2 6 2 5 3" xfId="15557"/>
    <cellStyle name="Normal 2 6 2 6" xfId="2655"/>
    <cellStyle name="Normal 2 6 2 6 2" xfId="9693"/>
    <cellStyle name="Normal 2 6 2 6 3" xfId="16730"/>
    <cellStyle name="Normal 2 6 2 7" xfId="3829"/>
    <cellStyle name="Normal 2 6 2 7 2" xfId="10866"/>
    <cellStyle name="Normal 2 6 2 7 3" xfId="17903"/>
    <cellStyle name="Normal 2 6 2 8" xfId="5002"/>
    <cellStyle name="Normal 2 6 2 8 2" xfId="12039"/>
    <cellStyle name="Normal 2 6 2 8 3" xfId="19076"/>
    <cellStyle name="Normal 2 6 2 9" xfId="6175"/>
    <cellStyle name="Normal 2 6 2 9 2" xfId="13212"/>
    <cellStyle name="Normal 2 6 2 9 3" xfId="20249"/>
    <cellStyle name="Normal 2 6 3" xfId="544"/>
    <cellStyle name="Normal 2 6 3 2" xfId="1120"/>
    <cellStyle name="Normal 2 6 3 2 2" xfId="2235"/>
    <cellStyle name="Normal 2 6 3 2 2 2" xfId="9273"/>
    <cellStyle name="Normal 2 6 3 2 2 3" xfId="16310"/>
    <cellStyle name="Normal 2 6 3 2 3" xfId="3408"/>
    <cellStyle name="Normal 2 6 3 2 3 2" xfId="10446"/>
    <cellStyle name="Normal 2 6 3 2 3 3" xfId="17483"/>
    <cellStyle name="Normal 2 6 3 2 4" xfId="4582"/>
    <cellStyle name="Normal 2 6 3 2 4 2" xfId="11619"/>
    <cellStyle name="Normal 2 6 3 2 4 3" xfId="18656"/>
    <cellStyle name="Normal 2 6 3 2 5" xfId="5755"/>
    <cellStyle name="Normal 2 6 3 2 5 2" xfId="12792"/>
    <cellStyle name="Normal 2 6 3 2 5 3" xfId="19829"/>
    <cellStyle name="Normal 2 6 3 2 6" xfId="6928"/>
    <cellStyle name="Normal 2 6 3 2 6 2" xfId="13965"/>
    <cellStyle name="Normal 2 6 3 2 6 3" xfId="21002"/>
    <cellStyle name="Normal 2 6 3 2 7" xfId="8101"/>
    <cellStyle name="Normal 2 6 3 2 8" xfId="15138"/>
    <cellStyle name="Normal 2 6 3 3" xfId="1659"/>
    <cellStyle name="Normal 2 6 3 3 2" xfId="8697"/>
    <cellStyle name="Normal 2 6 3 3 3" xfId="15734"/>
    <cellStyle name="Normal 2 6 3 4" xfId="2832"/>
    <cellStyle name="Normal 2 6 3 4 2" xfId="9870"/>
    <cellStyle name="Normal 2 6 3 4 3" xfId="16907"/>
    <cellStyle name="Normal 2 6 3 5" xfId="4006"/>
    <cellStyle name="Normal 2 6 3 5 2" xfId="11043"/>
    <cellStyle name="Normal 2 6 3 5 3" xfId="18080"/>
    <cellStyle name="Normal 2 6 3 6" xfId="5179"/>
    <cellStyle name="Normal 2 6 3 6 2" xfId="12216"/>
    <cellStyle name="Normal 2 6 3 6 3" xfId="19253"/>
    <cellStyle name="Normal 2 6 3 7" xfId="6352"/>
    <cellStyle name="Normal 2 6 3 7 2" xfId="13389"/>
    <cellStyle name="Normal 2 6 3 7 3" xfId="20426"/>
    <cellStyle name="Normal 2 6 3 8" xfId="7525"/>
    <cellStyle name="Normal 2 6 3 9" xfId="14562"/>
    <cellStyle name="Normal 2 6 4" xfId="736"/>
    <cellStyle name="Normal 2 6 4 2" xfId="1312"/>
    <cellStyle name="Normal 2 6 4 2 2" xfId="2427"/>
    <cellStyle name="Normal 2 6 4 2 2 2" xfId="9465"/>
    <cellStyle name="Normal 2 6 4 2 2 3" xfId="16502"/>
    <cellStyle name="Normal 2 6 4 2 3" xfId="3600"/>
    <cellStyle name="Normal 2 6 4 2 3 2" xfId="10638"/>
    <cellStyle name="Normal 2 6 4 2 3 3" xfId="17675"/>
    <cellStyle name="Normal 2 6 4 2 4" xfId="4774"/>
    <cellStyle name="Normal 2 6 4 2 4 2" xfId="11811"/>
    <cellStyle name="Normal 2 6 4 2 4 3" xfId="18848"/>
    <cellStyle name="Normal 2 6 4 2 5" xfId="5947"/>
    <cellStyle name="Normal 2 6 4 2 5 2" xfId="12984"/>
    <cellStyle name="Normal 2 6 4 2 5 3" xfId="20021"/>
    <cellStyle name="Normal 2 6 4 2 6" xfId="7120"/>
    <cellStyle name="Normal 2 6 4 2 6 2" xfId="14157"/>
    <cellStyle name="Normal 2 6 4 2 6 3" xfId="21194"/>
    <cellStyle name="Normal 2 6 4 2 7" xfId="8293"/>
    <cellStyle name="Normal 2 6 4 2 8" xfId="15330"/>
    <cellStyle name="Normal 2 6 4 3" xfId="1851"/>
    <cellStyle name="Normal 2 6 4 3 2" xfId="8889"/>
    <cellStyle name="Normal 2 6 4 3 3" xfId="15926"/>
    <cellStyle name="Normal 2 6 4 4" xfId="3024"/>
    <cellStyle name="Normal 2 6 4 4 2" xfId="10062"/>
    <cellStyle name="Normal 2 6 4 4 3" xfId="17099"/>
    <cellStyle name="Normal 2 6 4 5" xfId="4198"/>
    <cellStyle name="Normal 2 6 4 5 2" xfId="11235"/>
    <cellStyle name="Normal 2 6 4 5 3" xfId="18272"/>
    <cellStyle name="Normal 2 6 4 6" xfId="5371"/>
    <cellStyle name="Normal 2 6 4 6 2" xfId="12408"/>
    <cellStyle name="Normal 2 6 4 6 3" xfId="19445"/>
    <cellStyle name="Normal 2 6 4 7" xfId="6544"/>
    <cellStyle name="Normal 2 6 4 7 2" xfId="13581"/>
    <cellStyle name="Normal 2 6 4 7 3" xfId="20618"/>
    <cellStyle name="Normal 2 6 4 8" xfId="7717"/>
    <cellStyle name="Normal 2 6 4 9" xfId="14754"/>
    <cellStyle name="Normal 2 6 5" xfId="847"/>
    <cellStyle name="Normal 2 6 5 2" xfId="1962"/>
    <cellStyle name="Normal 2 6 5 2 2" xfId="9000"/>
    <cellStyle name="Normal 2 6 5 2 3" xfId="16037"/>
    <cellStyle name="Normal 2 6 5 3" xfId="3135"/>
    <cellStyle name="Normal 2 6 5 3 2" xfId="10173"/>
    <cellStyle name="Normal 2 6 5 3 3" xfId="17210"/>
    <cellStyle name="Normal 2 6 5 4" xfId="4309"/>
    <cellStyle name="Normal 2 6 5 4 2" xfId="11346"/>
    <cellStyle name="Normal 2 6 5 4 3" xfId="18383"/>
    <cellStyle name="Normal 2 6 5 5" xfId="5482"/>
    <cellStyle name="Normal 2 6 5 5 2" xfId="12519"/>
    <cellStyle name="Normal 2 6 5 5 3" xfId="19556"/>
    <cellStyle name="Normal 2 6 5 6" xfId="6655"/>
    <cellStyle name="Normal 2 6 5 6 2" xfId="13692"/>
    <cellStyle name="Normal 2 6 5 6 3" xfId="20729"/>
    <cellStyle name="Normal 2 6 5 7" xfId="7828"/>
    <cellStyle name="Normal 2 6 5 8" xfId="14865"/>
    <cellStyle name="Normal 2 6 6" xfId="271"/>
    <cellStyle name="Normal 2 6 6 2" xfId="8425"/>
    <cellStyle name="Normal 2 6 6 3" xfId="15462"/>
    <cellStyle name="Normal 2 6 7" xfId="2559"/>
    <cellStyle name="Normal 2 6 7 2" xfId="9597"/>
    <cellStyle name="Normal 2 6 7 3" xfId="16634"/>
    <cellStyle name="Normal 2 6 8" xfId="3733"/>
    <cellStyle name="Normal 2 6 8 2" xfId="10770"/>
    <cellStyle name="Normal 2 6 8 3" xfId="17807"/>
    <cellStyle name="Normal 2 6 9" xfId="4906"/>
    <cellStyle name="Normal 2 6 9 2" xfId="11943"/>
    <cellStyle name="Normal 2 6 9 3" xfId="18980"/>
    <cellStyle name="Normal 2 7" xfId="144"/>
    <cellStyle name="Normal 2 7 10" xfId="6080"/>
    <cellStyle name="Normal 2 7 10 2" xfId="13117"/>
    <cellStyle name="Normal 2 7 10 3" xfId="20154"/>
    <cellStyle name="Normal 2 7 11" xfId="7253"/>
    <cellStyle name="Normal 2 7 12" xfId="14290"/>
    <cellStyle name="Normal 2 7 2" xfId="368"/>
    <cellStyle name="Normal 2 7 2 10" xfId="7349"/>
    <cellStyle name="Normal 2 7 2 11" xfId="14386"/>
    <cellStyle name="Normal 2 7 2 2" xfId="547"/>
    <cellStyle name="Normal 2 7 2 2 2" xfId="1123"/>
    <cellStyle name="Normal 2 7 2 2 2 2" xfId="2238"/>
    <cellStyle name="Normal 2 7 2 2 2 2 2" xfId="9276"/>
    <cellStyle name="Normal 2 7 2 2 2 2 3" xfId="16313"/>
    <cellStyle name="Normal 2 7 2 2 2 3" xfId="3411"/>
    <cellStyle name="Normal 2 7 2 2 2 3 2" xfId="10449"/>
    <cellStyle name="Normal 2 7 2 2 2 3 3" xfId="17486"/>
    <cellStyle name="Normal 2 7 2 2 2 4" xfId="4585"/>
    <cellStyle name="Normal 2 7 2 2 2 4 2" xfId="11622"/>
    <cellStyle name="Normal 2 7 2 2 2 4 3" xfId="18659"/>
    <cellStyle name="Normal 2 7 2 2 2 5" xfId="5758"/>
    <cellStyle name="Normal 2 7 2 2 2 5 2" xfId="12795"/>
    <cellStyle name="Normal 2 7 2 2 2 5 3" xfId="19832"/>
    <cellStyle name="Normal 2 7 2 2 2 6" xfId="6931"/>
    <cellStyle name="Normal 2 7 2 2 2 6 2" xfId="13968"/>
    <cellStyle name="Normal 2 7 2 2 2 6 3" xfId="21005"/>
    <cellStyle name="Normal 2 7 2 2 2 7" xfId="8104"/>
    <cellStyle name="Normal 2 7 2 2 2 8" xfId="15141"/>
    <cellStyle name="Normal 2 7 2 2 3" xfId="1662"/>
    <cellStyle name="Normal 2 7 2 2 3 2" xfId="8700"/>
    <cellStyle name="Normal 2 7 2 2 3 3" xfId="15737"/>
    <cellStyle name="Normal 2 7 2 2 4" xfId="2835"/>
    <cellStyle name="Normal 2 7 2 2 4 2" xfId="9873"/>
    <cellStyle name="Normal 2 7 2 2 4 3" xfId="16910"/>
    <cellStyle name="Normal 2 7 2 2 5" xfId="4009"/>
    <cellStyle name="Normal 2 7 2 2 5 2" xfId="11046"/>
    <cellStyle name="Normal 2 7 2 2 5 3" xfId="18083"/>
    <cellStyle name="Normal 2 7 2 2 6" xfId="5182"/>
    <cellStyle name="Normal 2 7 2 2 6 2" xfId="12219"/>
    <cellStyle name="Normal 2 7 2 2 6 3" xfId="19256"/>
    <cellStyle name="Normal 2 7 2 2 7" xfId="6355"/>
    <cellStyle name="Normal 2 7 2 2 7 2" xfId="13392"/>
    <cellStyle name="Normal 2 7 2 2 7 3" xfId="20429"/>
    <cellStyle name="Normal 2 7 2 2 8" xfId="7528"/>
    <cellStyle name="Normal 2 7 2 2 9" xfId="14565"/>
    <cellStyle name="Normal 2 7 2 3" xfId="739"/>
    <cellStyle name="Normal 2 7 2 3 2" xfId="1315"/>
    <cellStyle name="Normal 2 7 2 3 2 2" xfId="2430"/>
    <cellStyle name="Normal 2 7 2 3 2 2 2" xfId="9468"/>
    <cellStyle name="Normal 2 7 2 3 2 2 3" xfId="16505"/>
    <cellStyle name="Normal 2 7 2 3 2 3" xfId="3603"/>
    <cellStyle name="Normal 2 7 2 3 2 3 2" xfId="10641"/>
    <cellStyle name="Normal 2 7 2 3 2 3 3" xfId="17678"/>
    <cellStyle name="Normal 2 7 2 3 2 4" xfId="4777"/>
    <cellStyle name="Normal 2 7 2 3 2 4 2" xfId="11814"/>
    <cellStyle name="Normal 2 7 2 3 2 4 3" xfId="18851"/>
    <cellStyle name="Normal 2 7 2 3 2 5" xfId="5950"/>
    <cellStyle name="Normal 2 7 2 3 2 5 2" xfId="12987"/>
    <cellStyle name="Normal 2 7 2 3 2 5 3" xfId="20024"/>
    <cellStyle name="Normal 2 7 2 3 2 6" xfId="7123"/>
    <cellStyle name="Normal 2 7 2 3 2 6 2" xfId="14160"/>
    <cellStyle name="Normal 2 7 2 3 2 6 3" xfId="21197"/>
    <cellStyle name="Normal 2 7 2 3 2 7" xfId="8296"/>
    <cellStyle name="Normal 2 7 2 3 2 8" xfId="15333"/>
    <cellStyle name="Normal 2 7 2 3 3" xfId="1854"/>
    <cellStyle name="Normal 2 7 2 3 3 2" xfId="8892"/>
    <cellStyle name="Normal 2 7 2 3 3 3" xfId="15929"/>
    <cellStyle name="Normal 2 7 2 3 4" xfId="3027"/>
    <cellStyle name="Normal 2 7 2 3 4 2" xfId="10065"/>
    <cellStyle name="Normal 2 7 2 3 4 3" xfId="17102"/>
    <cellStyle name="Normal 2 7 2 3 5" xfId="4201"/>
    <cellStyle name="Normal 2 7 2 3 5 2" xfId="11238"/>
    <cellStyle name="Normal 2 7 2 3 5 3" xfId="18275"/>
    <cellStyle name="Normal 2 7 2 3 6" xfId="5374"/>
    <cellStyle name="Normal 2 7 2 3 6 2" xfId="12411"/>
    <cellStyle name="Normal 2 7 2 3 6 3" xfId="19448"/>
    <cellStyle name="Normal 2 7 2 3 7" xfId="6547"/>
    <cellStyle name="Normal 2 7 2 3 7 2" xfId="13584"/>
    <cellStyle name="Normal 2 7 2 3 7 3" xfId="20621"/>
    <cellStyle name="Normal 2 7 2 3 8" xfId="7720"/>
    <cellStyle name="Normal 2 7 2 3 9" xfId="14757"/>
    <cellStyle name="Normal 2 7 2 4" xfId="944"/>
    <cellStyle name="Normal 2 7 2 4 2" xfId="2059"/>
    <cellStyle name="Normal 2 7 2 4 2 2" xfId="9097"/>
    <cellStyle name="Normal 2 7 2 4 2 3" xfId="16134"/>
    <cellStyle name="Normal 2 7 2 4 3" xfId="3232"/>
    <cellStyle name="Normal 2 7 2 4 3 2" xfId="10270"/>
    <cellStyle name="Normal 2 7 2 4 3 3" xfId="17307"/>
    <cellStyle name="Normal 2 7 2 4 4" xfId="4406"/>
    <cellStyle name="Normal 2 7 2 4 4 2" xfId="11443"/>
    <cellStyle name="Normal 2 7 2 4 4 3" xfId="18480"/>
    <cellStyle name="Normal 2 7 2 4 5" xfId="5579"/>
    <cellStyle name="Normal 2 7 2 4 5 2" xfId="12616"/>
    <cellStyle name="Normal 2 7 2 4 5 3" xfId="19653"/>
    <cellStyle name="Normal 2 7 2 4 6" xfId="6752"/>
    <cellStyle name="Normal 2 7 2 4 6 2" xfId="13789"/>
    <cellStyle name="Normal 2 7 2 4 6 3" xfId="20826"/>
    <cellStyle name="Normal 2 7 2 4 7" xfId="7925"/>
    <cellStyle name="Normal 2 7 2 4 8" xfId="14962"/>
    <cellStyle name="Normal 2 7 2 5" xfId="1483"/>
    <cellStyle name="Normal 2 7 2 5 2" xfId="8521"/>
    <cellStyle name="Normal 2 7 2 5 3" xfId="15558"/>
    <cellStyle name="Normal 2 7 2 6" xfId="2656"/>
    <cellStyle name="Normal 2 7 2 6 2" xfId="9694"/>
    <cellStyle name="Normal 2 7 2 6 3" xfId="16731"/>
    <cellStyle name="Normal 2 7 2 7" xfId="3830"/>
    <cellStyle name="Normal 2 7 2 7 2" xfId="10867"/>
    <cellStyle name="Normal 2 7 2 7 3" xfId="17904"/>
    <cellStyle name="Normal 2 7 2 8" xfId="5003"/>
    <cellStyle name="Normal 2 7 2 8 2" xfId="12040"/>
    <cellStyle name="Normal 2 7 2 8 3" xfId="19077"/>
    <cellStyle name="Normal 2 7 2 9" xfId="6176"/>
    <cellStyle name="Normal 2 7 2 9 2" xfId="13213"/>
    <cellStyle name="Normal 2 7 2 9 3" xfId="20250"/>
    <cellStyle name="Normal 2 7 3" xfId="546"/>
    <cellStyle name="Normal 2 7 3 2" xfId="1122"/>
    <cellStyle name="Normal 2 7 3 2 2" xfId="2237"/>
    <cellStyle name="Normal 2 7 3 2 2 2" xfId="9275"/>
    <cellStyle name="Normal 2 7 3 2 2 3" xfId="16312"/>
    <cellStyle name="Normal 2 7 3 2 3" xfId="3410"/>
    <cellStyle name="Normal 2 7 3 2 3 2" xfId="10448"/>
    <cellStyle name="Normal 2 7 3 2 3 3" xfId="17485"/>
    <cellStyle name="Normal 2 7 3 2 4" xfId="4584"/>
    <cellStyle name="Normal 2 7 3 2 4 2" xfId="11621"/>
    <cellStyle name="Normal 2 7 3 2 4 3" xfId="18658"/>
    <cellStyle name="Normal 2 7 3 2 5" xfId="5757"/>
    <cellStyle name="Normal 2 7 3 2 5 2" xfId="12794"/>
    <cellStyle name="Normal 2 7 3 2 5 3" xfId="19831"/>
    <cellStyle name="Normal 2 7 3 2 6" xfId="6930"/>
    <cellStyle name="Normal 2 7 3 2 6 2" xfId="13967"/>
    <cellStyle name="Normal 2 7 3 2 6 3" xfId="21004"/>
    <cellStyle name="Normal 2 7 3 2 7" xfId="8103"/>
    <cellStyle name="Normal 2 7 3 2 8" xfId="15140"/>
    <cellStyle name="Normal 2 7 3 3" xfId="1661"/>
    <cellStyle name="Normal 2 7 3 3 2" xfId="8699"/>
    <cellStyle name="Normal 2 7 3 3 3" xfId="15736"/>
    <cellStyle name="Normal 2 7 3 4" xfId="2834"/>
    <cellStyle name="Normal 2 7 3 4 2" xfId="9872"/>
    <cellStyle name="Normal 2 7 3 4 3" xfId="16909"/>
    <cellStyle name="Normal 2 7 3 5" xfId="4008"/>
    <cellStyle name="Normal 2 7 3 5 2" xfId="11045"/>
    <cellStyle name="Normal 2 7 3 5 3" xfId="18082"/>
    <cellStyle name="Normal 2 7 3 6" xfId="5181"/>
    <cellStyle name="Normal 2 7 3 6 2" xfId="12218"/>
    <cellStyle name="Normal 2 7 3 6 3" xfId="19255"/>
    <cellStyle name="Normal 2 7 3 7" xfId="6354"/>
    <cellStyle name="Normal 2 7 3 7 2" xfId="13391"/>
    <cellStyle name="Normal 2 7 3 7 3" xfId="20428"/>
    <cellStyle name="Normal 2 7 3 8" xfId="7527"/>
    <cellStyle name="Normal 2 7 3 9" xfId="14564"/>
    <cellStyle name="Normal 2 7 4" xfId="738"/>
    <cellStyle name="Normal 2 7 4 2" xfId="1314"/>
    <cellStyle name="Normal 2 7 4 2 2" xfId="2429"/>
    <cellStyle name="Normal 2 7 4 2 2 2" xfId="9467"/>
    <cellStyle name="Normal 2 7 4 2 2 3" xfId="16504"/>
    <cellStyle name="Normal 2 7 4 2 3" xfId="3602"/>
    <cellStyle name="Normal 2 7 4 2 3 2" xfId="10640"/>
    <cellStyle name="Normal 2 7 4 2 3 3" xfId="17677"/>
    <cellStyle name="Normal 2 7 4 2 4" xfId="4776"/>
    <cellStyle name="Normal 2 7 4 2 4 2" xfId="11813"/>
    <cellStyle name="Normal 2 7 4 2 4 3" xfId="18850"/>
    <cellStyle name="Normal 2 7 4 2 5" xfId="5949"/>
    <cellStyle name="Normal 2 7 4 2 5 2" xfId="12986"/>
    <cellStyle name="Normal 2 7 4 2 5 3" xfId="20023"/>
    <cellStyle name="Normal 2 7 4 2 6" xfId="7122"/>
    <cellStyle name="Normal 2 7 4 2 6 2" xfId="14159"/>
    <cellStyle name="Normal 2 7 4 2 6 3" xfId="21196"/>
    <cellStyle name="Normal 2 7 4 2 7" xfId="8295"/>
    <cellStyle name="Normal 2 7 4 2 8" xfId="15332"/>
    <cellStyle name="Normal 2 7 4 3" xfId="1853"/>
    <cellStyle name="Normal 2 7 4 3 2" xfId="8891"/>
    <cellStyle name="Normal 2 7 4 3 3" xfId="15928"/>
    <cellStyle name="Normal 2 7 4 4" xfId="3026"/>
    <cellStyle name="Normal 2 7 4 4 2" xfId="10064"/>
    <cellStyle name="Normal 2 7 4 4 3" xfId="17101"/>
    <cellStyle name="Normal 2 7 4 5" xfId="4200"/>
    <cellStyle name="Normal 2 7 4 5 2" xfId="11237"/>
    <cellStyle name="Normal 2 7 4 5 3" xfId="18274"/>
    <cellStyle name="Normal 2 7 4 6" xfId="5373"/>
    <cellStyle name="Normal 2 7 4 6 2" xfId="12410"/>
    <cellStyle name="Normal 2 7 4 6 3" xfId="19447"/>
    <cellStyle name="Normal 2 7 4 7" xfId="6546"/>
    <cellStyle name="Normal 2 7 4 7 2" xfId="13583"/>
    <cellStyle name="Normal 2 7 4 7 3" xfId="20620"/>
    <cellStyle name="Normal 2 7 4 8" xfId="7719"/>
    <cellStyle name="Normal 2 7 4 9" xfId="14756"/>
    <cellStyle name="Normal 2 7 5" xfId="848"/>
    <cellStyle name="Normal 2 7 5 2" xfId="1963"/>
    <cellStyle name="Normal 2 7 5 2 2" xfId="9001"/>
    <cellStyle name="Normal 2 7 5 2 3" xfId="16038"/>
    <cellStyle name="Normal 2 7 5 3" xfId="3136"/>
    <cellStyle name="Normal 2 7 5 3 2" xfId="10174"/>
    <cellStyle name="Normal 2 7 5 3 3" xfId="17211"/>
    <cellStyle name="Normal 2 7 5 4" xfId="4310"/>
    <cellStyle name="Normal 2 7 5 4 2" xfId="11347"/>
    <cellStyle name="Normal 2 7 5 4 3" xfId="18384"/>
    <cellStyle name="Normal 2 7 5 5" xfId="5483"/>
    <cellStyle name="Normal 2 7 5 5 2" xfId="12520"/>
    <cellStyle name="Normal 2 7 5 5 3" xfId="19557"/>
    <cellStyle name="Normal 2 7 5 6" xfId="6656"/>
    <cellStyle name="Normal 2 7 5 6 2" xfId="13693"/>
    <cellStyle name="Normal 2 7 5 6 3" xfId="20730"/>
    <cellStyle name="Normal 2 7 5 7" xfId="7829"/>
    <cellStyle name="Normal 2 7 5 8" xfId="14866"/>
    <cellStyle name="Normal 2 7 6" xfId="272"/>
    <cellStyle name="Normal 2 7 6 2" xfId="8426"/>
    <cellStyle name="Normal 2 7 6 3" xfId="15463"/>
    <cellStyle name="Normal 2 7 7" xfId="2560"/>
    <cellStyle name="Normal 2 7 7 2" xfId="9598"/>
    <cellStyle name="Normal 2 7 7 3" xfId="16635"/>
    <cellStyle name="Normal 2 7 8" xfId="3734"/>
    <cellStyle name="Normal 2 7 8 2" xfId="10771"/>
    <cellStyle name="Normal 2 7 8 3" xfId="17808"/>
    <cellStyle name="Normal 2 7 9" xfId="4907"/>
    <cellStyle name="Normal 2 7 9 2" xfId="11944"/>
    <cellStyle name="Normal 2 7 9 3" xfId="18981"/>
    <cellStyle name="Normal 2 8" xfId="160"/>
    <cellStyle name="Normal 2 8 10" xfId="6081"/>
    <cellStyle name="Normal 2 8 10 2" xfId="13118"/>
    <cellStyle name="Normal 2 8 10 3" xfId="20155"/>
    <cellStyle name="Normal 2 8 11" xfId="7254"/>
    <cellStyle name="Normal 2 8 12" xfId="14291"/>
    <cellStyle name="Normal 2 8 2" xfId="369"/>
    <cellStyle name="Normal 2 8 2 10" xfId="7350"/>
    <cellStyle name="Normal 2 8 2 11" xfId="14387"/>
    <cellStyle name="Normal 2 8 2 2" xfId="549"/>
    <cellStyle name="Normal 2 8 2 2 2" xfId="1125"/>
    <cellStyle name="Normal 2 8 2 2 2 2" xfId="2240"/>
    <cellStyle name="Normal 2 8 2 2 2 2 2" xfId="9278"/>
    <cellStyle name="Normal 2 8 2 2 2 2 3" xfId="16315"/>
    <cellStyle name="Normal 2 8 2 2 2 3" xfId="3413"/>
    <cellStyle name="Normal 2 8 2 2 2 3 2" xfId="10451"/>
    <cellStyle name="Normal 2 8 2 2 2 3 3" xfId="17488"/>
    <cellStyle name="Normal 2 8 2 2 2 4" xfId="4587"/>
    <cellStyle name="Normal 2 8 2 2 2 4 2" xfId="11624"/>
    <cellStyle name="Normal 2 8 2 2 2 4 3" xfId="18661"/>
    <cellStyle name="Normal 2 8 2 2 2 5" xfId="5760"/>
    <cellStyle name="Normal 2 8 2 2 2 5 2" xfId="12797"/>
    <cellStyle name="Normal 2 8 2 2 2 5 3" xfId="19834"/>
    <cellStyle name="Normal 2 8 2 2 2 6" xfId="6933"/>
    <cellStyle name="Normal 2 8 2 2 2 6 2" xfId="13970"/>
    <cellStyle name="Normal 2 8 2 2 2 6 3" xfId="21007"/>
    <cellStyle name="Normal 2 8 2 2 2 7" xfId="8106"/>
    <cellStyle name="Normal 2 8 2 2 2 8" xfId="15143"/>
    <cellStyle name="Normal 2 8 2 2 3" xfId="1664"/>
    <cellStyle name="Normal 2 8 2 2 3 2" xfId="8702"/>
    <cellStyle name="Normal 2 8 2 2 3 3" xfId="15739"/>
    <cellStyle name="Normal 2 8 2 2 4" xfId="2837"/>
    <cellStyle name="Normal 2 8 2 2 4 2" xfId="9875"/>
    <cellStyle name="Normal 2 8 2 2 4 3" xfId="16912"/>
    <cellStyle name="Normal 2 8 2 2 5" xfId="4011"/>
    <cellStyle name="Normal 2 8 2 2 5 2" xfId="11048"/>
    <cellStyle name="Normal 2 8 2 2 5 3" xfId="18085"/>
    <cellStyle name="Normal 2 8 2 2 6" xfId="5184"/>
    <cellStyle name="Normal 2 8 2 2 6 2" xfId="12221"/>
    <cellStyle name="Normal 2 8 2 2 6 3" xfId="19258"/>
    <cellStyle name="Normal 2 8 2 2 7" xfId="6357"/>
    <cellStyle name="Normal 2 8 2 2 7 2" xfId="13394"/>
    <cellStyle name="Normal 2 8 2 2 7 3" xfId="20431"/>
    <cellStyle name="Normal 2 8 2 2 8" xfId="7530"/>
    <cellStyle name="Normal 2 8 2 2 9" xfId="14567"/>
    <cellStyle name="Normal 2 8 2 3" xfId="741"/>
    <cellStyle name="Normal 2 8 2 3 2" xfId="1317"/>
    <cellStyle name="Normal 2 8 2 3 2 2" xfId="2432"/>
    <cellStyle name="Normal 2 8 2 3 2 2 2" xfId="9470"/>
    <cellStyle name="Normal 2 8 2 3 2 2 3" xfId="16507"/>
    <cellStyle name="Normal 2 8 2 3 2 3" xfId="3605"/>
    <cellStyle name="Normal 2 8 2 3 2 3 2" xfId="10643"/>
    <cellStyle name="Normal 2 8 2 3 2 3 3" xfId="17680"/>
    <cellStyle name="Normal 2 8 2 3 2 4" xfId="4779"/>
    <cellStyle name="Normal 2 8 2 3 2 4 2" xfId="11816"/>
    <cellStyle name="Normal 2 8 2 3 2 4 3" xfId="18853"/>
    <cellStyle name="Normal 2 8 2 3 2 5" xfId="5952"/>
    <cellStyle name="Normal 2 8 2 3 2 5 2" xfId="12989"/>
    <cellStyle name="Normal 2 8 2 3 2 5 3" xfId="20026"/>
    <cellStyle name="Normal 2 8 2 3 2 6" xfId="7125"/>
    <cellStyle name="Normal 2 8 2 3 2 6 2" xfId="14162"/>
    <cellStyle name="Normal 2 8 2 3 2 6 3" xfId="21199"/>
    <cellStyle name="Normal 2 8 2 3 2 7" xfId="8298"/>
    <cellStyle name="Normal 2 8 2 3 2 8" xfId="15335"/>
    <cellStyle name="Normal 2 8 2 3 3" xfId="1856"/>
    <cellStyle name="Normal 2 8 2 3 3 2" xfId="8894"/>
    <cellStyle name="Normal 2 8 2 3 3 3" xfId="15931"/>
    <cellStyle name="Normal 2 8 2 3 4" xfId="3029"/>
    <cellStyle name="Normal 2 8 2 3 4 2" xfId="10067"/>
    <cellStyle name="Normal 2 8 2 3 4 3" xfId="17104"/>
    <cellStyle name="Normal 2 8 2 3 5" xfId="4203"/>
    <cellStyle name="Normal 2 8 2 3 5 2" xfId="11240"/>
    <cellStyle name="Normal 2 8 2 3 5 3" xfId="18277"/>
    <cellStyle name="Normal 2 8 2 3 6" xfId="5376"/>
    <cellStyle name="Normal 2 8 2 3 6 2" xfId="12413"/>
    <cellStyle name="Normal 2 8 2 3 6 3" xfId="19450"/>
    <cellStyle name="Normal 2 8 2 3 7" xfId="6549"/>
    <cellStyle name="Normal 2 8 2 3 7 2" xfId="13586"/>
    <cellStyle name="Normal 2 8 2 3 7 3" xfId="20623"/>
    <cellStyle name="Normal 2 8 2 3 8" xfId="7722"/>
    <cellStyle name="Normal 2 8 2 3 9" xfId="14759"/>
    <cellStyle name="Normal 2 8 2 4" xfId="945"/>
    <cellStyle name="Normal 2 8 2 4 2" xfId="2060"/>
    <cellStyle name="Normal 2 8 2 4 2 2" xfId="9098"/>
    <cellStyle name="Normal 2 8 2 4 2 3" xfId="16135"/>
    <cellStyle name="Normal 2 8 2 4 3" xfId="3233"/>
    <cellStyle name="Normal 2 8 2 4 3 2" xfId="10271"/>
    <cellStyle name="Normal 2 8 2 4 3 3" xfId="17308"/>
    <cellStyle name="Normal 2 8 2 4 4" xfId="4407"/>
    <cellStyle name="Normal 2 8 2 4 4 2" xfId="11444"/>
    <cellStyle name="Normal 2 8 2 4 4 3" xfId="18481"/>
    <cellStyle name="Normal 2 8 2 4 5" xfId="5580"/>
    <cellStyle name="Normal 2 8 2 4 5 2" xfId="12617"/>
    <cellStyle name="Normal 2 8 2 4 5 3" xfId="19654"/>
    <cellStyle name="Normal 2 8 2 4 6" xfId="6753"/>
    <cellStyle name="Normal 2 8 2 4 6 2" xfId="13790"/>
    <cellStyle name="Normal 2 8 2 4 6 3" xfId="20827"/>
    <cellStyle name="Normal 2 8 2 4 7" xfId="7926"/>
    <cellStyle name="Normal 2 8 2 4 8" xfId="14963"/>
    <cellStyle name="Normal 2 8 2 5" xfId="1484"/>
    <cellStyle name="Normal 2 8 2 5 2" xfId="8522"/>
    <cellStyle name="Normal 2 8 2 5 3" xfId="15559"/>
    <cellStyle name="Normal 2 8 2 6" xfId="2657"/>
    <cellStyle name="Normal 2 8 2 6 2" xfId="9695"/>
    <cellStyle name="Normal 2 8 2 6 3" xfId="16732"/>
    <cellStyle name="Normal 2 8 2 7" xfId="3831"/>
    <cellStyle name="Normal 2 8 2 7 2" xfId="10868"/>
    <cellStyle name="Normal 2 8 2 7 3" xfId="17905"/>
    <cellStyle name="Normal 2 8 2 8" xfId="5004"/>
    <cellStyle name="Normal 2 8 2 8 2" xfId="12041"/>
    <cellStyle name="Normal 2 8 2 8 3" xfId="19078"/>
    <cellStyle name="Normal 2 8 2 9" xfId="6177"/>
    <cellStyle name="Normal 2 8 2 9 2" xfId="13214"/>
    <cellStyle name="Normal 2 8 2 9 3" xfId="20251"/>
    <cellStyle name="Normal 2 8 3" xfId="548"/>
    <cellStyle name="Normal 2 8 3 2" xfId="1124"/>
    <cellStyle name="Normal 2 8 3 2 2" xfId="2239"/>
    <cellStyle name="Normal 2 8 3 2 2 2" xfId="9277"/>
    <cellStyle name="Normal 2 8 3 2 2 3" xfId="16314"/>
    <cellStyle name="Normal 2 8 3 2 3" xfId="3412"/>
    <cellStyle name="Normal 2 8 3 2 3 2" xfId="10450"/>
    <cellStyle name="Normal 2 8 3 2 3 3" xfId="17487"/>
    <cellStyle name="Normal 2 8 3 2 4" xfId="4586"/>
    <cellStyle name="Normal 2 8 3 2 4 2" xfId="11623"/>
    <cellStyle name="Normal 2 8 3 2 4 3" xfId="18660"/>
    <cellStyle name="Normal 2 8 3 2 5" xfId="5759"/>
    <cellStyle name="Normal 2 8 3 2 5 2" xfId="12796"/>
    <cellStyle name="Normal 2 8 3 2 5 3" xfId="19833"/>
    <cellStyle name="Normal 2 8 3 2 6" xfId="6932"/>
    <cellStyle name="Normal 2 8 3 2 6 2" xfId="13969"/>
    <cellStyle name="Normal 2 8 3 2 6 3" xfId="21006"/>
    <cellStyle name="Normal 2 8 3 2 7" xfId="8105"/>
    <cellStyle name="Normal 2 8 3 2 8" xfId="15142"/>
    <cellStyle name="Normal 2 8 3 3" xfId="1663"/>
    <cellStyle name="Normal 2 8 3 3 2" xfId="8701"/>
    <cellStyle name="Normal 2 8 3 3 3" xfId="15738"/>
    <cellStyle name="Normal 2 8 3 4" xfId="2836"/>
    <cellStyle name="Normal 2 8 3 4 2" xfId="9874"/>
    <cellStyle name="Normal 2 8 3 4 3" xfId="16911"/>
    <cellStyle name="Normal 2 8 3 5" xfId="4010"/>
    <cellStyle name="Normal 2 8 3 5 2" xfId="11047"/>
    <cellStyle name="Normal 2 8 3 5 3" xfId="18084"/>
    <cellStyle name="Normal 2 8 3 6" xfId="5183"/>
    <cellStyle name="Normal 2 8 3 6 2" xfId="12220"/>
    <cellStyle name="Normal 2 8 3 6 3" xfId="19257"/>
    <cellStyle name="Normal 2 8 3 7" xfId="6356"/>
    <cellStyle name="Normal 2 8 3 7 2" xfId="13393"/>
    <cellStyle name="Normal 2 8 3 7 3" xfId="20430"/>
    <cellStyle name="Normal 2 8 3 8" xfId="7529"/>
    <cellStyle name="Normal 2 8 3 9" xfId="14566"/>
    <cellStyle name="Normal 2 8 4" xfId="740"/>
    <cellStyle name="Normal 2 8 4 2" xfId="1316"/>
    <cellStyle name="Normal 2 8 4 2 2" xfId="2431"/>
    <cellStyle name="Normal 2 8 4 2 2 2" xfId="9469"/>
    <cellStyle name="Normal 2 8 4 2 2 3" xfId="16506"/>
    <cellStyle name="Normal 2 8 4 2 3" xfId="3604"/>
    <cellStyle name="Normal 2 8 4 2 3 2" xfId="10642"/>
    <cellStyle name="Normal 2 8 4 2 3 3" xfId="17679"/>
    <cellStyle name="Normal 2 8 4 2 4" xfId="4778"/>
    <cellStyle name="Normal 2 8 4 2 4 2" xfId="11815"/>
    <cellStyle name="Normal 2 8 4 2 4 3" xfId="18852"/>
    <cellStyle name="Normal 2 8 4 2 5" xfId="5951"/>
    <cellStyle name="Normal 2 8 4 2 5 2" xfId="12988"/>
    <cellStyle name="Normal 2 8 4 2 5 3" xfId="20025"/>
    <cellStyle name="Normal 2 8 4 2 6" xfId="7124"/>
    <cellStyle name="Normal 2 8 4 2 6 2" xfId="14161"/>
    <cellStyle name="Normal 2 8 4 2 6 3" xfId="21198"/>
    <cellStyle name="Normal 2 8 4 2 7" xfId="8297"/>
    <cellStyle name="Normal 2 8 4 2 8" xfId="15334"/>
    <cellStyle name="Normal 2 8 4 3" xfId="1855"/>
    <cellStyle name="Normal 2 8 4 3 2" xfId="8893"/>
    <cellStyle name="Normal 2 8 4 3 3" xfId="15930"/>
    <cellStyle name="Normal 2 8 4 4" xfId="3028"/>
    <cellStyle name="Normal 2 8 4 4 2" xfId="10066"/>
    <cellStyle name="Normal 2 8 4 4 3" xfId="17103"/>
    <cellStyle name="Normal 2 8 4 5" xfId="4202"/>
    <cellStyle name="Normal 2 8 4 5 2" xfId="11239"/>
    <cellStyle name="Normal 2 8 4 5 3" xfId="18276"/>
    <cellStyle name="Normal 2 8 4 6" xfId="5375"/>
    <cellStyle name="Normal 2 8 4 6 2" xfId="12412"/>
    <cellStyle name="Normal 2 8 4 6 3" xfId="19449"/>
    <cellStyle name="Normal 2 8 4 7" xfId="6548"/>
    <cellStyle name="Normal 2 8 4 7 2" xfId="13585"/>
    <cellStyle name="Normal 2 8 4 7 3" xfId="20622"/>
    <cellStyle name="Normal 2 8 4 8" xfId="7721"/>
    <cellStyle name="Normal 2 8 4 9" xfId="14758"/>
    <cellStyle name="Normal 2 8 5" xfId="849"/>
    <cellStyle name="Normal 2 8 5 2" xfId="1964"/>
    <cellStyle name="Normal 2 8 5 2 2" xfId="9002"/>
    <cellStyle name="Normal 2 8 5 2 3" xfId="16039"/>
    <cellStyle name="Normal 2 8 5 3" xfId="3137"/>
    <cellStyle name="Normal 2 8 5 3 2" xfId="10175"/>
    <cellStyle name="Normal 2 8 5 3 3" xfId="17212"/>
    <cellStyle name="Normal 2 8 5 4" xfId="4311"/>
    <cellStyle name="Normal 2 8 5 4 2" xfId="11348"/>
    <cellStyle name="Normal 2 8 5 4 3" xfId="18385"/>
    <cellStyle name="Normal 2 8 5 5" xfId="5484"/>
    <cellStyle name="Normal 2 8 5 5 2" xfId="12521"/>
    <cellStyle name="Normal 2 8 5 5 3" xfId="19558"/>
    <cellStyle name="Normal 2 8 5 6" xfId="6657"/>
    <cellStyle name="Normal 2 8 5 6 2" xfId="13694"/>
    <cellStyle name="Normal 2 8 5 6 3" xfId="20731"/>
    <cellStyle name="Normal 2 8 5 7" xfId="7830"/>
    <cellStyle name="Normal 2 8 5 8" xfId="14867"/>
    <cellStyle name="Normal 2 8 6" xfId="273"/>
    <cellStyle name="Normal 2 8 6 2" xfId="8427"/>
    <cellStyle name="Normal 2 8 6 3" xfId="15464"/>
    <cellStyle name="Normal 2 8 7" xfId="2561"/>
    <cellStyle name="Normal 2 8 7 2" xfId="9599"/>
    <cellStyle name="Normal 2 8 7 3" xfId="16636"/>
    <cellStyle name="Normal 2 8 8" xfId="3735"/>
    <cellStyle name="Normal 2 8 8 2" xfId="10772"/>
    <cellStyle name="Normal 2 8 8 3" xfId="17809"/>
    <cellStyle name="Normal 2 8 9" xfId="4908"/>
    <cellStyle name="Normal 2 8 9 2" xfId="11945"/>
    <cellStyle name="Normal 2 8 9 3" xfId="18982"/>
    <cellStyle name="Normal 2 9" xfId="176"/>
    <cellStyle name="Normal 2 9 10" xfId="6082"/>
    <cellStyle name="Normal 2 9 10 2" xfId="13119"/>
    <cellStyle name="Normal 2 9 10 3" xfId="20156"/>
    <cellStyle name="Normal 2 9 11" xfId="7255"/>
    <cellStyle name="Normal 2 9 12" xfId="14292"/>
    <cellStyle name="Normal 2 9 2" xfId="370"/>
    <cellStyle name="Normal 2 9 2 10" xfId="7351"/>
    <cellStyle name="Normal 2 9 2 11" xfId="14388"/>
    <cellStyle name="Normal 2 9 2 2" xfId="551"/>
    <cellStyle name="Normal 2 9 2 2 2" xfId="1127"/>
    <cellStyle name="Normal 2 9 2 2 2 2" xfId="2242"/>
    <cellStyle name="Normal 2 9 2 2 2 2 2" xfId="9280"/>
    <cellStyle name="Normal 2 9 2 2 2 2 3" xfId="16317"/>
    <cellStyle name="Normal 2 9 2 2 2 3" xfId="3415"/>
    <cellStyle name="Normal 2 9 2 2 2 3 2" xfId="10453"/>
    <cellStyle name="Normal 2 9 2 2 2 3 3" xfId="17490"/>
    <cellStyle name="Normal 2 9 2 2 2 4" xfId="4589"/>
    <cellStyle name="Normal 2 9 2 2 2 4 2" xfId="11626"/>
    <cellStyle name="Normal 2 9 2 2 2 4 3" xfId="18663"/>
    <cellStyle name="Normal 2 9 2 2 2 5" xfId="5762"/>
    <cellStyle name="Normal 2 9 2 2 2 5 2" xfId="12799"/>
    <cellStyle name="Normal 2 9 2 2 2 5 3" xfId="19836"/>
    <cellStyle name="Normal 2 9 2 2 2 6" xfId="6935"/>
    <cellStyle name="Normal 2 9 2 2 2 6 2" xfId="13972"/>
    <cellStyle name="Normal 2 9 2 2 2 6 3" xfId="21009"/>
    <cellStyle name="Normal 2 9 2 2 2 7" xfId="8108"/>
    <cellStyle name="Normal 2 9 2 2 2 8" xfId="15145"/>
    <cellStyle name="Normal 2 9 2 2 3" xfId="1666"/>
    <cellStyle name="Normal 2 9 2 2 3 2" xfId="8704"/>
    <cellStyle name="Normal 2 9 2 2 3 3" xfId="15741"/>
    <cellStyle name="Normal 2 9 2 2 4" xfId="2839"/>
    <cellStyle name="Normal 2 9 2 2 4 2" xfId="9877"/>
    <cellStyle name="Normal 2 9 2 2 4 3" xfId="16914"/>
    <cellStyle name="Normal 2 9 2 2 5" xfId="4013"/>
    <cellStyle name="Normal 2 9 2 2 5 2" xfId="11050"/>
    <cellStyle name="Normal 2 9 2 2 5 3" xfId="18087"/>
    <cellStyle name="Normal 2 9 2 2 6" xfId="5186"/>
    <cellStyle name="Normal 2 9 2 2 6 2" xfId="12223"/>
    <cellStyle name="Normal 2 9 2 2 6 3" xfId="19260"/>
    <cellStyle name="Normal 2 9 2 2 7" xfId="6359"/>
    <cellStyle name="Normal 2 9 2 2 7 2" xfId="13396"/>
    <cellStyle name="Normal 2 9 2 2 7 3" xfId="20433"/>
    <cellStyle name="Normal 2 9 2 2 8" xfId="7532"/>
    <cellStyle name="Normal 2 9 2 2 9" xfId="14569"/>
    <cellStyle name="Normal 2 9 2 3" xfId="743"/>
    <cellStyle name="Normal 2 9 2 3 2" xfId="1319"/>
    <cellStyle name="Normal 2 9 2 3 2 2" xfId="2434"/>
    <cellStyle name="Normal 2 9 2 3 2 2 2" xfId="9472"/>
    <cellStyle name="Normal 2 9 2 3 2 2 3" xfId="16509"/>
    <cellStyle name="Normal 2 9 2 3 2 3" xfId="3607"/>
    <cellStyle name="Normal 2 9 2 3 2 3 2" xfId="10645"/>
    <cellStyle name="Normal 2 9 2 3 2 3 3" xfId="17682"/>
    <cellStyle name="Normal 2 9 2 3 2 4" xfId="4781"/>
    <cellStyle name="Normal 2 9 2 3 2 4 2" xfId="11818"/>
    <cellStyle name="Normal 2 9 2 3 2 4 3" xfId="18855"/>
    <cellStyle name="Normal 2 9 2 3 2 5" xfId="5954"/>
    <cellStyle name="Normal 2 9 2 3 2 5 2" xfId="12991"/>
    <cellStyle name="Normal 2 9 2 3 2 5 3" xfId="20028"/>
    <cellStyle name="Normal 2 9 2 3 2 6" xfId="7127"/>
    <cellStyle name="Normal 2 9 2 3 2 6 2" xfId="14164"/>
    <cellStyle name="Normal 2 9 2 3 2 6 3" xfId="21201"/>
    <cellStyle name="Normal 2 9 2 3 2 7" xfId="8300"/>
    <cellStyle name="Normal 2 9 2 3 2 8" xfId="15337"/>
    <cellStyle name="Normal 2 9 2 3 3" xfId="1858"/>
    <cellStyle name="Normal 2 9 2 3 3 2" xfId="8896"/>
    <cellStyle name="Normal 2 9 2 3 3 3" xfId="15933"/>
    <cellStyle name="Normal 2 9 2 3 4" xfId="3031"/>
    <cellStyle name="Normal 2 9 2 3 4 2" xfId="10069"/>
    <cellStyle name="Normal 2 9 2 3 4 3" xfId="17106"/>
    <cellStyle name="Normal 2 9 2 3 5" xfId="4205"/>
    <cellStyle name="Normal 2 9 2 3 5 2" xfId="11242"/>
    <cellStyle name="Normal 2 9 2 3 5 3" xfId="18279"/>
    <cellStyle name="Normal 2 9 2 3 6" xfId="5378"/>
    <cellStyle name="Normal 2 9 2 3 6 2" xfId="12415"/>
    <cellStyle name="Normal 2 9 2 3 6 3" xfId="19452"/>
    <cellStyle name="Normal 2 9 2 3 7" xfId="6551"/>
    <cellStyle name="Normal 2 9 2 3 7 2" xfId="13588"/>
    <cellStyle name="Normal 2 9 2 3 7 3" xfId="20625"/>
    <cellStyle name="Normal 2 9 2 3 8" xfId="7724"/>
    <cellStyle name="Normal 2 9 2 3 9" xfId="14761"/>
    <cellStyle name="Normal 2 9 2 4" xfId="946"/>
    <cellStyle name="Normal 2 9 2 4 2" xfId="2061"/>
    <cellStyle name="Normal 2 9 2 4 2 2" xfId="9099"/>
    <cellStyle name="Normal 2 9 2 4 2 3" xfId="16136"/>
    <cellStyle name="Normal 2 9 2 4 3" xfId="3234"/>
    <cellStyle name="Normal 2 9 2 4 3 2" xfId="10272"/>
    <cellStyle name="Normal 2 9 2 4 3 3" xfId="17309"/>
    <cellStyle name="Normal 2 9 2 4 4" xfId="4408"/>
    <cellStyle name="Normal 2 9 2 4 4 2" xfId="11445"/>
    <cellStyle name="Normal 2 9 2 4 4 3" xfId="18482"/>
    <cellStyle name="Normal 2 9 2 4 5" xfId="5581"/>
    <cellStyle name="Normal 2 9 2 4 5 2" xfId="12618"/>
    <cellStyle name="Normal 2 9 2 4 5 3" xfId="19655"/>
    <cellStyle name="Normal 2 9 2 4 6" xfId="6754"/>
    <cellStyle name="Normal 2 9 2 4 6 2" xfId="13791"/>
    <cellStyle name="Normal 2 9 2 4 6 3" xfId="20828"/>
    <cellStyle name="Normal 2 9 2 4 7" xfId="7927"/>
    <cellStyle name="Normal 2 9 2 4 8" xfId="14964"/>
    <cellStyle name="Normal 2 9 2 5" xfId="1485"/>
    <cellStyle name="Normal 2 9 2 5 2" xfId="8523"/>
    <cellStyle name="Normal 2 9 2 5 3" xfId="15560"/>
    <cellStyle name="Normal 2 9 2 6" xfId="2658"/>
    <cellStyle name="Normal 2 9 2 6 2" xfId="9696"/>
    <cellStyle name="Normal 2 9 2 6 3" xfId="16733"/>
    <cellStyle name="Normal 2 9 2 7" xfId="3832"/>
    <cellStyle name="Normal 2 9 2 7 2" xfId="10869"/>
    <cellStyle name="Normal 2 9 2 7 3" xfId="17906"/>
    <cellStyle name="Normal 2 9 2 8" xfId="5005"/>
    <cellStyle name="Normal 2 9 2 8 2" xfId="12042"/>
    <cellStyle name="Normal 2 9 2 8 3" xfId="19079"/>
    <cellStyle name="Normal 2 9 2 9" xfId="6178"/>
    <cellStyle name="Normal 2 9 2 9 2" xfId="13215"/>
    <cellStyle name="Normal 2 9 2 9 3" xfId="20252"/>
    <cellStyle name="Normal 2 9 3" xfId="550"/>
    <cellStyle name="Normal 2 9 3 2" xfId="1126"/>
    <cellStyle name="Normal 2 9 3 2 2" xfId="2241"/>
    <cellStyle name="Normal 2 9 3 2 2 2" xfId="9279"/>
    <cellStyle name="Normal 2 9 3 2 2 3" xfId="16316"/>
    <cellStyle name="Normal 2 9 3 2 3" xfId="3414"/>
    <cellStyle name="Normal 2 9 3 2 3 2" xfId="10452"/>
    <cellStyle name="Normal 2 9 3 2 3 3" xfId="17489"/>
    <cellStyle name="Normal 2 9 3 2 4" xfId="4588"/>
    <cellStyle name="Normal 2 9 3 2 4 2" xfId="11625"/>
    <cellStyle name="Normal 2 9 3 2 4 3" xfId="18662"/>
    <cellStyle name="Normal 2 9 3 2 5" xfId="5761"/>
    <cellStyle name="Normal 2 9 3 2 5 2" xfId="12798"/>
    <cellStyle name="Normal 2 9 3 2 5 3" xfId="19835"/>
    <cellStyle name="Normal 2 9 3 2 6" xfId="6934"/>
    <cellStyle name="Normal 2 9 3 2 6 2" xfId="13971"/>
    <cellStyle name="Normal 2 9 3 2 6 3" xfId="21008"/>
    <cellStyle name="Normal 2 9 3 2 7" xfId="8107"/>
    <cellStyle name="Normal 2 9 3 2 8" xfId="15144"/>
    <cellStyle name="Normal 2 9 3 3" xfId="1665"/>
    <cellStyle name="Normal 2 9 3 3 2" xfId="8703"/>
    <cellStyle name="Normal 2 9 3 3 3" xfId="15740"/>
    <cellStyle name="Normal 2 9 3 4" xfId="2838"/>
    <cellStyle name="Normal 2 9 3 4 2" xfId="9876"/>
    <cellStyle name="Normal 2 9 3 4 3" xfId="16913"/>
    <cellStyle name="Normal 2 9 3 5" xfId="4012"/>
    <cellStyle name="Normal 2 9 3 5 2" xfId="11049"/>
    <cellStyle name="Normal 2 9 3 5 3" xfId="18086"/>
    <cellStyle name="Normal 2 9 3 6" xfId="5185"/>
    <cellStyle name="Normal 2 9 3 6 2" xfId="12222"/>
    <cellStyle name="Normal 2 9 3 6 3" xfId="19259"/>
    <cellStyle name="Normal 2 9 3 7" xfId="6358"/>
    <cellStyle name="Normal 2 9 3 7 2" xfId="13395"/>
    <cellStyle name="Normal 2 9 3 7 3" xfId="20432"/>
    <cellStyle name="Normal 2 9 3 8" xfId="7531"/>
    <cellStyle name="Normal 2 9 3 9" xfId="14568"/>
    <cellStyle name="Normal 2 9 4" xfId="742"/>
    <cellStyle name="Normal 2 9 4 2" xfId="1318"/>
    <cellStyle name="Normal 2 9 4 2 2" xfId="2433"/>
    <cellStyle name="Normal 2 9 4 2 2 2" xfId="9471"/>
    <cellStyle name="Normal 2 9 4 2 2 3" xfId="16508"/>
    <cellStyle name="Normal 2 9 4 2 3" xfId="3606"/>
    <cellStyle name="Normal 2 9 4 2 3 2" xfId="10644"/>
    <cellStyle name="Normal 2 9 4 2 3 3" xfId="17681"/>
    <cellStyle name="Normal 2 9 4 2 4" xfId="4780"/>
    <cellStyle name="Normal 2 9 4 2 4 2" xfId="11817"/>
    <cellStyle name="Normal 2 9 4 2 4 3" xfId="18854"/>
    <cellStyle name="Normal 2 9 4 2 5" xfId="5953"/>
    <cellStyle name="Normal 2 9 4 2 5 2" xfId="12990"/>
    <cellStyle name="Normal 2 9 4 2 5 3" xfId="20027"/>
    <cellStyle name="Normal 2 9 4 2 6" xfId="7126"/>
    <cellStyle name="Normal 2 9 4 2 6 2" xfId="14163"/>
    <cellStyle name="Normal 2 9 4 2 6 3" xfId="21200"/>
    <cellStyle name="Normal 2 9 4 2 7" xfId="8299"/>
    <cellStyle name="Normal 2 9 4 2 8" xfId="15336"/>
    <cellStyle name="Normal 2 9 4 3" xfId="1857"/>
    <cellStyle name="Normal 2 9 4 3 2" xfId="8895"/>
    <cellStyle name="Normal 2 9 4 3 3" xfId="15932"/>
    <cellStyle name="Normal 2 9 4 4" xfId="3030"/>
    <cellStyle name="Normal 2 9 4 4 2" xfId="10068"/>
    <cellStyle name="Normal 2 9 4 4 3" xfId="17105"/>
    <cellStyle name="Normal 2 9 4 5" xfId="4204"/>
    <cellStyle name="Normal 2 9 4 5 2" xfId="11241"/>
    <cellStyle name="Normal 2 9 4 5 3" xfId="18278"/>
    <cellStyle name="Normal 2 9 4 6" xfId="5377"/>
    <cellStyle name="Normal 2 9 4 6 2" xfId="12414"/>
    <cellStyle name="Normal 2 9 4 6 3" xfId="19451"/>
    <cellStyle name="Normal 2 9 4 7" xfId="6550"/>
    <cellStyle name="Normal 2 9 4 7 2" xfId="13587"/>
    <cellStyle name="Normal 2 9 4 7 3" xfId="20624"/>
    <cellStyle name="Normal 2 9 4 8" xfId="7723"/>
    <cellStyle name="Normal 2 9 4 9" xfId="14760"/>
    <cellStyle name="Normal 2 9 5" xfId="850"/>
    <cellStyle name="Normal 2 9 5 2" xfId="1965"/>
    <cellStyle name="Normal 2 9 5 2 2" xfId="9003"/>
    <cellStyle name="Normal 2 9 5 2 3" xfId="16040"/>
    <cellStyle name="Normal 2 9 5 3" xfId="3138"/>
    <cellStyle name="Normal 2 9 5 3 2" xfId="10176"/>
    <cellStyle name="Normal 2 9 5 3 3" xfId="17213"/>
    <cellStyle name="Normal 2 9 5 4" xfId="4312"/>
    <cellStyle name="Normal 2 9 5 4 2" xfId="11349"/>
    <cellStyle name="Normal 2 9 5 4 3" xfId="18386"/>
    <cellStyle name="Normal 2 9 5 5" xfId="5485"/>
    <cellStyle name="Normal 2 9 5 5 2" xfId="12522"/>
    <cellStyle name="Normal 2 9 5 5 3" xfId="19559"/>
    <cellStyle name="Normal 2 9 5 6" xfId="6658"/>
    <cellStyle name="Normal 2 9 5 6 2" xfId="13695"/>
    <cellStyle name="Normal 2 9 5 6 3" xfId="20732"/>
    <cellStyle name="Normal 2 9 5 7" xfId="7831"/>
    <cellStyle name="Normal 2 9 5 8" xfId="14868"/>
    <cellStyle name="Normal 2 9 6" xfId="274"/>
    <cellStyle name="Normal 2 9 6 2" xfId="8428"/>
    <cellStyle name="Normal 2 9 6 3" xfId="15465"/>
    <cellStyle name="Normal 2 9 7" xfId="2562"/>
    <cellStyle name="Normal 2 9 7 2" xfId="9600"/>
    <cellStyle name="Normal 2 9 7 3" xfId="16637"/>
    <cellStyle name="Normal 2 9 8" xfId="3736"/>
    <cellStyle name="Normal 2 9 8 2" xfId="10773"/>
    <cellStyle name="Normal 2 9 8 3" xfId="17810"/>
    <cellStyle name="Normal 2 9 9" xfId="4909"/>
    <cellStyle name="Normal 2 9 9 2" xfId="11946"/>
    <cellStyle name="Normal 2 9 9 3" xfId="18983"/>
    <cellStyle name="Normal 20" xfId="5991"/>
    <cellStyle name="Normal 20 2" xfId="13028"/>
    <cellStyle name="Normal 20 3" xfId="20065"/>
    <cellStyle name="Normal 21" xfId="7164"/>
    <cellStyle name="Normal 22" xfId="14201"/>
    <cellStyle name="Normal 3" xfId="48"/>
    <cellStyle name="Normal 3 2" xfId="187"/>
    <cellStyle name="Normal 3 3" xfId="182"/>
    <cellStyle name="Normal 3 4" xfId="179"/>
    <cellStyle name="Normal 4" xfId="50"/>
    <cellStyle name="Normal 4 2" xfId="189"/>
    <cellStyle name="Normal 4 3" xfId="184"/>
    <cellStyle name="Normal 4 4" xfId="181"/>
    <cellStyle name="Normal 5" xfId="51"/>
    <cellStyle name="Normal 5 10" xfId="6083"/>
    <cellStyle name="Normal 5 10 2" xfId="13120"/>
    <cellStyle name="Normal 5 10 3" xfId="20157"/>
    <cellStyle name="Normal 5 11" xfId="7256"/>
    <cellStyle name="Normal 5 12" xfId="14293"/>
    <cellStyle name="Normal 5 2" xfId="371"/>
    <cellStyle name="Normal 5 2 10" xfId="7352"/>
    <cellStyle name="Normal 5 2 11" xfId="14389"/>
    <cellStyle name="Normal 5 2 2" xfId="553"/>
    <cellStyle name="Normal 5 2 2 2" xfId="1129"/>
    <cellStyle name="Normal 5 2 2 2 2" xfId="2244"/>
    <cellStyle name="Normal 5 2 2 2 2 2" xfId="9282"/>
    <cellStyle name="Normal 5 2 2 2 2 3" xfId="16319"/>
    <cellStyle name="Normal 5 2 2 2 3" xfId="3417"/>
    <cellStyle name="Normal 5 2 2 2 3 2" xfId="10455"/>
    <cellStyle name="Normal 5 2 2 2 3 3" xfId="17492"/>
    <cellStyle name="Normal 5 2 2 2 4" xfId="4591"/>
    <cellStyle name="Normal 5 2 2 2 4 2" xfId="11628"/>
    <cellStyle name="Normal 5 2 2 2 4 3" xfId="18665"/>
    <cellStyle name="Normal 5 2 2 2 5" xfId="5764"/>
    <cellStyle name="Normal 5 2 2 2 5 2" xfId="12801"/>
    <cellStyle name="Normal 5 2 2 2 5 3" xfId="19838"/>
    <cellStyle name="Normal 5 2 2 2 6" xfId="6937"/>
    <cellStyle name="Normal 5 2 2 2 6 2" xfId="13974"/>
    <cellStyle name="Normal 5 2 2 2 6 3" xfId="21011"/>
    <cellStyle name="Normal 5 2 2 2 7" xfId="8110"/>
    <cellStyle name="Normal 5 2 2 2 8" xfId="15147"/>
    <cellStyle name="Normal 5 2 2 3" xfId="1668"/>
    <cellStyle name="Normal 5 2 2 3 2" xfId="8706"/>
    <cellStyle name="Normal 5 2 2 3 3" xfId="15743"/>
    <cellStyle name="Normal 5 2 2 4" xfId="2841"/>
    <cellStyle name="Normal 5 2 2 4 2" xfId="9879"/>
    <cellStyle name="Normal 5 2 2 4 3" xfId="16916"/>
    <cellStyle name="Normal 5 2 2 5" xfId="4015"/>
    <cellStyle name="Normal 5 2 2 5 2" xfId="11052"/>
    <cellStyle name="Normal 5 2 2 5 3" xfId="18089"/>
    <cellStyle name="Normal 5 2 2 6" xfId="5188"/>
    <cellStyle name="Normal 5 2 2 6 2" xfId="12225"/>
    <cellStyle name="Normal 5 2 2 6 3" xfId="19262"/>
    <cellStyle name="Normal 5 2 2 7" xfId="6361"/>
    <cellStyle name="Normal 5 2 2 7 2" xfId="13398"/>
    <cellStyle name="Normal 5 2 2 7 3" xfId="20435"/>
    <cellStyle name="Normal 5 2 2 8" xfId="7534"/>
    <cellStyle name="Normal 5 2 2 9" xfId="14571"/>
    <cellStyle name="Normal 5 2 3" xfId="745"/>
    <cellStyle name="Normal 5 2 3 2" xfId="1321"/>
    <cellStyle name="Normal 5 2 3 2 2" xfId="2436"/>
    <cellStyle name="Normal 5 2 3 2 2 2" xfId="9474"/>
    <cellStyle name="Normal 5 2 3 2 2 3" xfId="16511"/>
    <cellStyle name="Normal 5 2 3 2 3" xfId="3609"/>
    <cellStyle name="Normal 5 2 3 2 3 2" xfId="10647"/>
    <cellStyle name="Normal 5 2 3 2 3 3" xfId="17684"/>
    <cellStyle name="Normal 5 2 3 2 4" xfId="4783"/>
    <cellStyle name="Normal 5 2 3 2 4 2" xfId="11820"/>
    <cellStyle name="Normal 5 2 3 2 4 3" xfId="18857"/>
    <cellStyle name="Normal 5 2 3 2 5" xfId="5956"/>
    <cellStyle name="Normal 5 2 3 2 5 2" xfId="12993"/>
    <cellStyle name="Normal 5 2 3 2 5 3" xfId="20030"/>
    <cellStyle name="Normal 5 2 3 2 6" xfId="7129"/>
    <cellStyle name="Normal 5 2 3 2 6 2" xfId="14166"/>
    <cellStyle name="Normal 5 2 3 2 6 3" xfId="21203"/>
    <cellStyle name="Normal 5 2 3 2 7" xfId="8302"/>
    <cellStyle name="Normal 5 2 3 2 8" xfId="15339"/>
    <cellStyle name="Normal 5 2 3 3" xfId="1860"/>
    <cellStyle name="Normal 5 2 3 3 2" xfId="8898"/>
    <cellStyle name="Normal 5 2 3 3 3" xfId="15935"/>
    <cellStyle name="Normal 5 2 3 4" xfId="3033"/>
    <cellStyle name="Normal 5 2 3 4 2" xfId="10071"/>
    <cellStyle name="Normal 5 2 3 4 3" xfId="17108"/>
    <cellStyle name="Normal 5 2 3 5" xfId="4207"/>
    <cellStyle name="Normal 5 2 3 5 2" xfId="11244"/>
    <cellStyle name="Normal 5 2 3 5 3" xfId="18281"/>
    <cellStyle name="Normal 5 2 3 6" xfId="5380"/>
    <cellStyle name="Normal 5 2 3 6 2" xfId="12417"/>
    <cellStyle name="Normal 5 2 3 6 3" xfId="19454"/>
    <cellStyle name="Normal 5 2 3 7" xfId="6553"/>
    <cellStyle name="Normal 5 2 3 7 2" xfId="13590"/>
    <cellStyle name="Normal 5 2 3 7 3" xfId="20627"/>
    <cellStyle name="Normal 5 2 3 8" xfId="7726"/>
    <cellStyle name="Normal 5 2 3 9" xfId="14763"/>
    <cellStyle name="Normal 5 2 4" xfId="947"/>
    <cellStyle name="Normal 5 2 4 2" xfId="2062"/>
    <cellStyle name="Normal 5 2 4 2 2" xfId="9100"/>
    <cellStyle name="Normal 5 2 4 2 3" xfId="16137"/>
    <cellStyle name="Normal 5 2 4 3" xfId="3235"/>
    <cellStyle name="Normal 5 2 4 3 2" xfId="10273"/>
    <cellStyle name="Normal 5 2 4 3 3" xfId="17310"/>
    <cellStyle name="Normal 5 2 4 4" xfId="4409"/>
    <cellStyle name="Normal 5 2 4 4 2" xfId="11446"/>
    <cellStyle name="Normal 5 2 4 4 3" xfId="18483"/>
    <cellStyle name="Normal 5 2 4 5" xfId="5582"/>
    <cellStyle name="Normal 5 2 4 5 2" xfId="12619"/>
    <cellStyle name="Normal 5 2 4 5 3" xfId="19656"/>
    <cellStyle name="Normal 5 2 4 6" xfId="6755"/>
    <cellStyle name="Normal 5 2 4 6 2" xfId="13792"/>
    <cellStyle name="Normal 5 2 4 6 3" xfId="20829"/>
    <cellStyle name="Normal 5 2 4 7" xfId="7928"/>
    <cellStyle name="Normal 5 2 4 8" xfId="14965"/>
    <cellStyle name="Normal 5 2 5" xfId="1486"/>
    <cellStyle name="Normal 5 2 5 2" xfId="8524"/>
    <cellStyle name="Normal 5 2 5 3" xfId="15561"/>
    <cellStyle name="Normal 5 2 6" xfId="2659"/>
    <cellStyle name="Normal 5 2 6 2" xfId="9697"/>
    <cellStyle name="Normal 5 2 6 3" xfId="16734"/>
    <cellStyle name="Normal 5 2 7" xfId="3833"/>
    <cellStyle name="Normal 5 2 7 2" xfId="10870"/>
    <cellStyle name="Normal 5 2 7 3" xfId="17907"/>
    <cellStyle name="Normal 5 2 8" xfId="5006"/>
    <cellStyle name="Normal 5 2 8 2" xfId="12043"/>
    <cellStyle name="Normal 5 2 8 3" xfId="19080"/>
    <cellStyle name="Normal 5 2 9" xfId="6179"/>
    <cellStyle name="Normal 5 2 9 2" xfId="13216"/>
    <cellStyle name="Normal 5 2 9 3" xfId="20253"/>
    <cellStyle name="Normal 5 3" xfId="552"/>
    <cellStyle name="Normal 5 3 2" xfId="1128"/>
    <cellStyle name="Normal 5 3 2 2" xfId="2243"/>
    <cellStyle name="Normal 5 3 2 2 2" xfId="9281"/>
    <cellStyle name="Normal 5 3 2 2 3" xfId="16318"/>
    <cellStyle name="Normal 5 3 2 3" xfId="3416"/>
    <cellStyle name="Normal 5 3 2 3 2" xfId="10454"/>
    <cellStyle name="Normal 5 3 2 3 3" xfId="17491"/>
    <cellStyle name="Normal 5 3 2 4" xfId="4590"/>
    <cellStyle name="Normal 5 3 2 4 2" xfId="11627"/>
    <cellStyle name="Normal 5 3 2 4 3" xfId="18664"/>
    <cellStyle name="Normal 5 3 2 5" xfId="5763"/>
    <cellStyle name="Normal 5 3 2 5 2" xfId="12800"/>
    <cellStyle name="Normal 5 3 2 5 3" xfId="19837"/>
    <cellStyle name="Normal 5 3 2 6" xfId="6936"/>
    <cellStyle name="Normal 5 3 2 6 2" xfId="13973"/>
    <cellStyle name="Normal 5 3 2 6 3" xfId="21010"/>
    <cellStyle name="Normal 5 3 2 7" xfId="8109"/>
    <cellStyle name="Normal 5 3 2 8" xfId="15146"/>
    <cellStyle name="Normal 5 3 3" xfId="1667"/>
    <cellStyle name="Normal 5 3 3 2" xfId="8705"/>
    <cellStyle name="Normal 5 3 3 3" xfId="15742"/>
    <cellStyle name="Normal 5 3 4" xfId="2840"/>
    <cellStyle name="Normal 5 3 4 2" xfId="9878"/>
    <cellStyle name="Normal 5 3 4 3" xfId="16915"/>
    <cellStyle name="Normal 5 3 5" xfId="4014"/>
    <cellStyle name="Normal 5 3 5 2" xfId="11051"/>
    <cellStyle name="Normal 5 3 5 3" xfId="18088"/>
    <cellStyle name="Normal 5 3 6" xfId="5187"/>
    <cellStyle name="Normal 5 3 6 2" xfId="12224"/>
    <cellStyle name="Normal 5 3 6 3" xfId="19261"/>
    <cellStyle name="Normal 5 3 7" xfId="6360"/>
    <cellStyle name="Normal 5 3 7 2" xfId="13397"/>
    <cellStyle name="Normal 5 3 7 3" xfId="20434"/>
    <cellStyle name="Normal 5 3 8" xfId="7533"/>
    <cellStyle name="Normal 5 3 9" xfId="14570"/>
    <cellStyle name="Normal 5 4" xfId="744"/>
    <cellStyle name="Normal 5 4 2" xfId="1320"/>
    <cellStyle name="Normal 5 4 2 2" xfId="2435"/>
    <cellStyle name="Normal 5 4 2 2 2" xfId="9473"/>
    <cellStyle name="Normal 5 4 2 2 3" xfId="16510"/>
    <cellStyle name="Normal 5 4 2 3" xfId="3608"/>
    <cellStyle name="Normal 5 4 2 3 2" xfId="10646"/>
    <cellStyle name="Normal 5 4 2 3 3" xfId="17683"/>
    <cellStyle name="Normal 5 4 2 4" xfId="4782"/>
    <cellStyle name="Normal 5 4 2 4 2" xfId="11819"/>
    <cellStyle name="Normal 5 4 2 4 3" xfId="18856"/>
    <cellStyle name="Normal 5 4 2 5" xfId="5955"/>
    <cellStyle name="Normal 5 4 2 5 2" xfId="12992"/>
    <cellStyle name="Normal 5 4 2 5 3" xfId="20029"/>
    <cellStyle name="Normal 5 4 2 6" xfId="7128"/>
    <cellStyle name="Normal 5 4 2 6 2" xfId="14165"/>
    <cellStyle name="Normal 5 4 2 6 3" xfId="21202"/>
    <cellStyle name="Normal 5 4 2 7" xfId="8301"/>
    <cellStyle name="Normal 5 4 2 8" xfId="15338"/>
    <cellStyle name="Normal 5 4 3" xfId="1859"/>
    <cellStyle name="Normal 5 4 3 2" xfId="8897"/>
    <cellStyle name="Normal 5 4 3 3" xfId="15934"/>
    <cellStyle name="Normal 5 4 4" xfId="3032"/>
    <cellStyle name="Normal 5 4 4 2" xfId="10070"/>
    <cellStyle name="Normal 5 4 4 3" xfId="17107"/>
    <cellStyle name="Normal 5 4 5" xfId="4206"/>
    <cellStyle name="Normal 5 4 5 2" xfId="11243"/>
    <cellStyle name="Normal 5 4 5 3" xfId="18280"/>
    <cellStyle name="Normal 5 4 6" xfId="5379"/>
    <cellStyle name="Normal 5 4 6 2" xfId="12416"/>
    <cellStyle name="Normal 5 4 6 3" xfId="19453"/>
    <cellStyle name="Normal 5 4 7" xfId="6552"/>
    <cellStyle name="Normal 5 4 7 2" xfId="13589"/>
    <cellStyle name="Normal 5 4 7 3" xfId="20626"/>
    <cellStyle name="Normal 5 4 8" xfId="7725"/>
    <cellStyle name="Normal 5 4 9" xfId="14762"/>
    <cellStyle name="Normal 5 5" xfId="851"/>
    <cellStyle name="Normal 5 5 2" xfId="1966"/>
    <cellStyle name="Normal 5 5 2 2" xfId="9004"/>
    <cellStyle name="Normal 5 5 2 3" xfId="16041"/>
    <cellStyle name="Normal 5 5 3" xfId="3139"/>
    <cellStyle name="Normal 5 5 3 2" xfId="10177"/>
    <cellStyle name="Normal 5 5 3 3" xfId="17214"/>
    <cellStyle name="Normal 5 5 4" xfId="4313"/>
    <cellStyle name="Normal 5 5 4 2" xfId="11350"/>
    <cellStyle name="Normal 5 5 4 3" xfId="18387"/>
    <cellStyle name="Normal 5 5 5" xfId="5486"/>
    <cellStyle name="Normal 5 5 5 2" xfId="12523"/>
    <cellStyle name="Normal 5 5 5 3" xfId="19560"/>
    <cellStyle name="Normal 5 5 6" xfId="6659"/>
    <cellStyle name="Normal 5 5 6 2" xfId="13696"/>
    <cellStyle name="Normal 5 5 6 3" xfId="20733"/>
    <cellStyle name="Normal 5 5 7" xfId="7832"/>
    <cellStyle name="Normal 5 5 8" xfId="14869"/>
    <cellStyle name="Normal 5 6" xfId="275"/>
    <cellStyle name="Normal 5 6 2" xfId="8429"/>
    <cellStyle name="Normal 5 6 3" xfId="15466"/>
    <cellStyle name="Normal 5 7" xfId="2563"/>
    <cellStyle name="Normal 5 7 2" xfId="9601"/>
    <cellStyle name="Normal 5 7 3" xfId="16638"/>
    <cellStyle name="Normal 5 8" xfId="3737"/>
    <cellStyle name="Normal 5 8 2" xfId="10774"/>
    <cellStyle name="Normal 5 8 3" xfId="17811"/>
    <cellStyle name="Normal 5 9" xfId="4910"/>
    <cellStyle name="Normal 5 9 2" xfId="11947"/>
    <cellStyle name="Normal 5 9 3" xfId="18984"/>
    <cellStyle name="Normal 6" xfId="52"/>
    <cellStyle name="Normal 6 10" xfId="6084"/>
    <cellStyle name="Normal 6 10 2" xfId="13121"/>
    <cellStyle name="Normal 6 10 3" xfId="20158"/>
    <cellStyle name="Normal 6 11" xfId="7257"/>
    <cellStyle name="Normal 6 12" xfId="14294"/>
    <cellStyle name="Normal 6 2" xfId="372"/>
    <cellStyle name="Normal 6 2 10" xfId="7353"/>
    <cellStyle name="Normal 6 2 11" xfId="14390"/>
    <cellStyle name="Normal 6 2 2" xfId="555"/>
    <cellStyle name="Normal 6 2 2 2" xfId="1131"/>
    <cellStyle name="Normal 6 2 2 2 2" xfId="2246"/>
    <cellStyle name="Normal 6 2 2 2 2 2" xfId="9284"/>
    <cellStyle name="Normal 6 2 2 2 2 3" xfId="16321"/>
    <cellStyle name="Normal 6 2 2 2 3" xfId="3419"/>
    <cellStyle name="Normal 6 2 2 2 3 2" xfId="10457"/>
    <cellStyle name="Normal 6 2 2 2 3 3" xfId="17494"/>
    <cellStyle name="Normal 6 2 2 2 4" xfId="4593"/>
    <cellStyle name="Normal 6 2 2 2 4 2" xfId="11630"/>
    <cellStyle name="Normal 6 2 2 2 4 3" xfId="18667"/>
    <cellStyle name="Normal 6 2 2 2 5" xfId="5766"/>
    <cellStyle name="Normal 6 2 2 2 5 2" xfId="12803"/>
    <cellStyle name="Normal 6 2 2 2 5 3" xfId="19840"/>
    <cellStyle name="Normal 6 2 2 2 6" xfId="6939"/>
    <cellStyle name="Normal 6 2 2 2 6 2" xfId="13976"/>
    <cellStyle name="Normal 6 2 2 2 6 3" xfId="21013"/>
    <cellStyle name="Normal 6 2 2 2 7" xfId="8112"/>
    <cellStyle name="Normal 6 2 2 2 8" xfId="15149"/>
    <cellStyle name="Normal 6 2 2 3" xfId="1670"/>
    <cellStyle name="Normal 6 2 2 3 2" xfId="8708"/>
    <cellStyle name="Normal 6 2 2 3 3" xfId="15745"/>
    <cellStyle name="Normal 6 2 2 4" xfId="2843"/>
    <cellStyle name="Normal 6 2 2 4 2" xfId="9881"/>
    <cellStyle name="Normal 6 2 2 4 3" xfId="16918"/>
    <cellStyle name="Normal 6 2 2 5" xfId="4017"/>
    <cellStyle name="Normal 6 2 2 5 2" xfId="11054"/>
    <cellStyle name="Normal 6 2 2 5 3" xfId="18091"/>
    <cellStyle name="Normal 6 2 2 6" xfId="5190"/>
    <cellStyle name="Normal 6 2 2 6 2" xfId="12227"/>
    <cellStyle name="Normal 6 2 2 6 3" xfId="19264"/>
    <cellStyle name="Normal 6 2 2 7" xfId="6363"/>
    <cellStyle name="Normal 6 2 2 7 2" xfId="13400"/>
    <cellStyle name="Normal 6 2 2 7 3" xfId="20437"/>
    <cellStyle name="Normal 6 2 2 8" xfId="7536"/>
    <cellStyle name="Normal 6 2 2 9" xfId="14573"/>
    <cellStyle name="Normal 6 2 3" xfId="747"/>
    <cellStyle name="Normal 6 2 3 2" xfId="1323"/>
    <cellStyle name="Normal 6 2 3 2 2" xfId="2438"/>
    <cellStyle name="Normal 6 2 3 2 2 2" xfId="9476"/>
    <cellStyle name="Normal 6 2 3 2 2 3" xfId="16513"/>
    <cellStyle name="Normal 6 2 3 2 3" xfId="3611"/>
    <cellStyle name="Normal 6 2 3 2 3 2" xfId="10649"/>
    <cellStyle name="Normal 6 2 3 2 3 3" xfId="17686"/>
    <cellStyle name="Normal 6 2 3 2 4" xfId="4785"/>
    <cellStyle name="Normal 6 2 3 2 4 2" xfId="11822"/>
    <cellStyle name="Normal 6 2 3 2 4 3" xfId="18859"/>
    <cellStyle name="Normal 6 2 3 2 5" xfId="5958"/>
    <cellStyle name="Normal 6 2 3 2 5 2" xfId="12995"/>
    <cellStyle name="Normal 6 2 3 2 5 3" xfId="20032"/>
    <cellStyle name="Normal 6 2 3 2 6" xfId="7131"/>
    <cellStyle name="Normal 6 2 3 2 6 2" xfId="14168"/>
    <cellStyle name="Normal 6 2 3 2 6 3" xfId="21205"/>
    <cellStyle name="Normal 6 2 3 2 7" xfId="8304"/>
    <cellStyle name="Normal 6 2 3 2 8" xfId="15341"/>
    <cellStyle name="Normal 6 2 3 3" xfId="1862"/>
    <cellStyle name="Normal 6 2 3 3 2" xfId="8900"/>
    <cellStyle name="Normal 6 2 3 3 3" xfId="15937"/>
    <cellStyle name="Normal 6 2 3 4" xfId="3035"/>
    <cellStyle name="Normal 6 2 3 4 2" xfId="10073"/>
    <cellStyle name="Normal 6 2 3 4 3" xfId="17110"/>
    <cellStyle name="Normal 6 2 3 5" xfId="4209"/>
    <cellStyle name="Normal 6 2 3 5 2" xfId="11246"/>
    <cellStyle name="Normal 6 2 3 5 3" xfId="18283"/>
    <cellStyle name="Normal 6 2 3 6" xfId="5382"/>
    <cellStyle name="Normal 6 2 3 6 2" xfId="12419"/>
    <cellStyle name="Normal 6 2 3 6 3" xfId="19456"/>
    <cellStyle name="Normal 6 2 3 7" xfId="6555"/>
    <cellStyle name="Normal 6 2 3 7 2" xfId="13592"/>
    <cellStyle name="Normal 6 2 3 7 3" xfId="20629"/>
    <cellStyle name="Normal 6 2 3 8" xfId="7728"/>
    <cellStyle name="Normal 6 2 3 9" xfId="14765"/>
    <cellStyle name="Normal 6 2 4" xfId="948"/>
    <cellStyle name="Normal 6 2 4 2" xfId="2063"/>
    <cellStyle name="Normal 6 2 4 2 2" xfId="9101"/>
    <cellStyle name="Normal 6 2 4 2 3" xfId="16138"/>
    <cellStyle name="Normal 6 2 4 3" xfId="3236"/>
    <cellStyle name="Normal 6 2 4 3 2" xfId="10274"/>
    <cellStyle name="Normal 6 2 4 3 3" xfId="17311"/>
    <cellStyle name="Normal 6 2 4 4" xfId="4410"/>
    <cellStyle name="Normal 6 2 4 4 2" xfId="11447"/>
    <cellStyle name="Normal 6 2 4 4 3" xfId="18484"/>
    <cellStyle name="Normal 6 2 4 5" xfId="5583"/>
    <cellStyle name="Normal 6 2 4 5 2" xfId="12620"/>
    <cellStyle name="Normal 6 2 4 5 3" xfId="19657"/>
    <cellStyle name="Normal 6 2 4 6" xfId="6756"/>
    <cellStyle name="Normal 6 2 4 6 2" xfId="13793"/>
    <cellStyle name="Normal 6 2 4 6 3" xfId="20830"/>
    <cellStyle name="Normal 6 2 4 7" xfId="7929"/>
    <cellStyle name="Normal 6 2 4 8" xfId="14966"/>
    <cellStyle name="Normal 6 2 5" xfId="1487"/>
    <cellStyle name="Normal 6 2 5 2" xfId="8525"/>
    <cellStyle name="Normal 6 2 5 3" xfId="15562"/>
    <cellStyle name="Normal 6 2 6" xfId="2660"/>
    <cellStyle name="Normal 6 2 6 2" xfId="9698"/>
    <cellStyle name="Normal 6 2 6 3" xfId="16735"/>
    <cellStyle name="Normal 6 2 7" xfId="3834"/>
    <cellStyle name="Normal 6 2 7 2" xfId="10871"/>
    <cellStyle name="Normal 6 2 7 3" xfId="17908"/>
    <cellStyle name="Normal 6 2 8" xfId="5007"/>
    <cellStyle name="Normal 6 2 8 2" xfId="12044"/>
    <cellStyle name="Normal 6 2 8 3" xfId="19081"/>
    <cellStyle name="Normal 6 2 9" xfId="6180"/>
    <cellStyle name="Normal 6 2 9 2" xfId="13217"/>
    <cellStyle name="Normal 6 2 9 3" xfId="20254"/>
    <cellStyle name="Normal 6 3" xfId="554"/>
    <cellStyle name="Normal 6 3 2" xfId="1130"/>
    <cellStyle name="Normal 6 3 2 2" xfId="2245"/>
    <cellStyle name="Normal 6 3 2 2 2" xfId="9283"/>
    <cellStyle name="Normal 6 3 2 2 3" xfId="16320"/>
    <cellStyle name="Normal 6 3 2 3" xfId="3418"/>
    <cellStyle name="Normal 6 3 2 3 2" xfId="10456"/>
    <cellStyle name="Normal 6 3 2 3 3" xfId="17493"/>
    <cellStyle name="Normal 6 3 2 4" xfId="4592"/>
    <cellStyle name="Normal 6 3 2 4 2" xfId="11629"/>
    <cellStyle name="Normal 6 3 2 4 3" xfId="18666"/>
    <cellStyle name="Normal 6 3 2 5" xfId="5765"/>
    <cellStyle name="Normal 6 3 2 5 2" xfId="12802"/>
    <cellStyle name="Normal 6 3 2 5 3" xfId="19839"/>
    <cellStyle name="Normal 6 3 2 6" xfId="6938"/>
    <cellStyle name="Normal 6 3 2 6 2" xfId="13975"/>
    <cellStyle name="Normal 6 3 2 6 3" xfId="21012"/>
    <cellStyle name="Normal 6 3 2 7" xfId="8111"/>
    <cellStyle name="Normal 6 3 2 8" xfId="15148"/>
    <cellStyle name="Normal 6 3 3" xfId="1669"/>
    <cellStyle name="Normal 6 3 3 2" xfId="8707"/>
    <cellStyle name="Normal 6 3 3 3" xfId="15744"/>
    <cellStyle name="Normal 6 3 4" xfId="2842"/>
    <cellStyle name="Normal 6 3 4 2" xfId="9880"/>
    <cellStyle name="Normal 6 3 4 3" xfId="16917"/>
    <cellStyle name="Normal 6 3 5" xfId="4016"/>
    <cellStyle name="Normal 6 3 5 2" xfId="11053"/>
    <cellStyle name="Normal 6 3 5 3" xfId="18090"/>
    <cellStyle name="Normal 6 3 6" xfId="5189"/>
    <cellStyle name="Normal 6 3 6 2" xfId="12226"/>
    <cellStyle name="Normal 6 3 6 3" xfId="19263"/>
    <cellStyle name="Normal 6 3 7" xfId="6362"/>
    <cellStyle name="Normal 6 3 7 2" xfId="13399"/>
    <cellStyle name="Normal 6 3 7 3" xfId="20436"/>
    <cellStyle name="Normal 6 3 8" xfId="7535"/>
    <cellStyle name="Normal 6 3 9" xfId="14572"/>
    <cellStyle name="Normal 6 4" xfId="746"/>
    <cellStyle name="Normal 6 4 2" xfId="1322"/>
    <cellStyle name="Normal 6 4 2 2" xfId="2437"/>
    <cellStyle name="Normal 6 4 2 2 2" xfId="9475"/>
    <cellStyle name="Normal 6 4 2 2 3" xfId="16512"/>
    <cellStyle name="Normal 6 4 2 3" xfId="3610"/>
    <cellStyle name="Normal 6 4 2 3 2" xfId="10648"/>
    <cellStyle name="Normal 6 4 2 3 3" xfId="17685"/>
    <cellStyle name="Normal 6 4 2 4" xfId="4784"/>
    <cellStyle name="Normal 6 4 2 4 2" xfId="11821"/>
    <cellStyle name="Normal 6 4 2 4 3" xfId="18858"/>
    <cellStyle name="Normal 6 4 2 5" xfId="5957"/>
    <cellStyle name="Normal 6 4 2 5 2" xfId="12994"/>
    <cellStyle name="Normal 6 4 2 5 3" xfId="20031"/>
    <cellStyle name="Normal 6 4 2 6" xfId="7130"/>
    <cellStyle name="Normal 6 4 2 6 2" xfId="14167"/>
    <cellStyle name="Normal 6 4 2 6 3" xfId="21204"/>
    <cellStyle name="Normal 6 4 2 7" xfId="8303"/>
    <cellStyle name="Normal 6 4 2 8" xfId="15340"/>
    <cellStyle name="Normal 6 4 3" xfId="1861"/>
    <cellStyle name="Normal 6 4 3 2" xfId="8899"/>
    <cellStyle name="Normal 6 4 3 3" xfId="15936"/>
    <cellStyle name="Normal 6 4 4" xfId="3034"/>
    <cellStyle name="Normal 6 4 4 2" xfId="10072"/>
    <cellStyle name="Normal 6 4 4 3" xfId="17109"/>
    <cellStyle name="Normal 6 4 5" xfId="4208"/>
    <cellStyle name="Normal 6 4 5 2" xfId="11245"/>
    <cellStyle name="Normal 6 4 5 3" xfId="18282"/>
    <cellStyle name="Normal 6 4 6" xfId="5381"/>
    <cellStyle name="Normal 6 4 6 2" xfId="12418"/>
    <cellStyle name="Normal 6 4 6 3" xfId="19455"/>
    <cellStyle name="Normal 6 4 7" xfId="6554"/>
    <cellStyle name="Normal 6 4 7 2" xfId="13591"/>
    <cellStyle name="Normal 6 4 7 3" xfId="20628"/>
    <cellStyle name="Normal 6 4 8" xfId="7727"/>
    <cellStyle name="Normal 6 4 9" xfId="14764"/>
    <cellStyle name="Normal 6 5" xfId="852"/>
    <cellStyle name="Normal 6 5 2" xfId="1967"/>
    <cellStyle name="Normal 6 5 2 2" xfId="9005"/>
    <cellStyle name="Normal 6 5 2 3" xfId="16042"/>
    <cellStyle name="Normal 6 5 3" xfId="3140"/>
    <cellStyle name="Normal 6 5 3 2" xfId="10178"/>
    <cellStyle name="Normal 6 5 3 3" xfId="17215"/>
    <cellStyle name="Normal 6 5 4" xfId="4314"/>
    <cellStyle name="Normal 6 5 4 2" xfId="11351"/>
    <cellStyle name="Normal 6 5 4 3" xfId="18388"/>
    <cellStyle name="Normal 6 5 5" xfId="5487"/>
    <cellStyle name="Normal 6 5 5 2" xfId="12524"/>
    <cellStyle name="Normal 6 5 5 3" xfId="19561"/>
    <cellStyle name="Normal 6 5 6" xfId="6660"/>
    <cellStyle name="Normal 6 5 6 2" xfId="13697"/>
    <cellStyle name="Normal 6 5 6 3" xfId="20734"/>
    <cellStyle name="Normal 6 5 7" xfId="7833"/>
    <cellStyle name="Normal 6 5 8" xfId="14870"/>
    <cellStyle name="Normal 6 6" xfId="276"/>
    <cellStyle name="Normal 6 6 2" xfId="8430"/>
    <cellStyle name="Normal 6 6 3" xfId="15467"/>
    <cellStyle name="Normal 6 7" xfId="2564"/>
    <cellStyle name="Normal 6 7 2" xfId="9602"/>
    <cellStyle name="Normal 6 7 3" xfId="16639"/>
    <cellStyle name="Normal 6 8" xfId="3738"/>
    <cellStyle name="Normal 6 8 2" xfId="10775"/>
    <cellStyle name="Normal 6 8 3" xfId="17812"/>
    <cellStyle name="Normal 6 9" xfId="4911"/>
    <cellStyle name="Normal 6 9 2" xfId="11948"/>
    <cellStyle name="Normal 6 9 3" xfId="18985"/>
    <cellStyle name="Normal 7" xfId="53"/>
    <cellStyle name="Normal 7 10" xfId="6085"/>
    <cellStyle name="Normal 7 10 2" xfId="13122"/>
    <cellStyle name="Normal 7 10 3" xfId="20159"/>
    <cellStyle name="Normal 7 11" xfId="7258"/>
    <cellStyle name="Normal 7 12" xfId="14295"/>
    <cellStyle name="Normal 7 2" xfId="373"/>
    <cellStyle name="Normal 7 2 10" xfId="7354"/>
    <cellStyle name="Normal 7 2 11" xfId="14391"/>
    <cellStyle name="Normal 7 2 2" xfId="557"/>
    <cellStyle name="Normal 7 2 2 2" xfId="1133"/>
    <cellStyle name="Normal 7 2 2 2 2" xfId="2248"/>
    <cellStyle name="Normal 7 2 2 2 2 2" xfId="9286"/>
    <cellStyle name="Normal 7 2 2 2 2 3" xfId="16323"/>
    <cellStyle name="Normal 7 2 2 2 3" xfId="3421"/>
    <cellStyle name="Normal 7 2 2 2 3 2" xfId="10459"/>
    <cellStyle name="Normal 7 2 2 2 3 3" xfId="17496"/>
    <cellStyle name="Normal 7 2 2 2 4" xfId="4595"/>
    <cellStyle name="Normal 7 2 2 2 4 2" xfId="11632"/>
    <cellStyle name="Normal 7 2 2 2 4 3" xfId="18669"/>
    <cellStyle name="Normal 7 2 2 2 5" xfId="5768"/>
    <cellStyle name="Normal 7 2 2 2 5 2" xfId="12805"/>
    <cellStyle name="Normal 7 2 2 2 5 3" xfId="19842"/>
    <cellStyle name="Normal 7 2 2 2 6" xfId="6941"/>
    <cellStyle name="Normal 7 2 2 2 6 2" xfId="13978"/>
    <cellStyle name="Normal 7 2 2 2 6 3" xfId="21015"/>
    <cellStyle name="Normal 7 2 2 2 7" xfId="8114"/>
    <cellStyle name="Normal 7 2 2 2 8" xfId="15151"/>
    <cellStyle name="Normal 7 2 2 3" xfId="1672"/>
    <cellStyle name="Normal 7 2 2 3 2" xfId="8710"/>
    <cellStyle name="Normal 7 2 2 3 3" xfId="15747"/>
    <cellStyle name="Normal 7 2 2 4" xfId="2845"/>
    <cellStyle name="Normal 7 2 2 4 2" xfId="9883"/>
    <cellStyle name="Normal 7 2 2 4 3" xfId="16920"/>
    <cellStyle name="Normal 7 2 2 5" xfId="4019"/>
    <cellStyle name="Normal 7 2 2 5 2" xfId="11056"/>
    <cellStyle name="Normal 7 2 2 5 3" xfId="18093"/>
    <cellStyle name="Normal 7 2 2 6" xfId="5192"/>
    <cellStyle name="Normal 7 2 2 6 2" xfId="12229"/>
    <cellStyle name="Normal 7 2 2 6 3" xfId="19266"/>
    <cellStyle name="Normal 7 2 2 7" xfId="6365"/>
    <cellStyle name="Normal 7 2 2 7 2" xfId="13402"/>
    <cellStyle name="Normal 7 2 2 7 3" xfId="20439"/>
    <cellStyle name="Normal 7 2 2 8" xfId="7538"/>
    <cellStyle name="Normal 7 2 2 9" xfId="14575"/>
    <cellStyle name="Normal 7 2 3" xfId="749"/>
    <cellStyle name="Normal 7 2 3 2" xfId="1325"/>
    <cellStyle name="Normal 7 2 3 2 2" xfId="2440"/>
    <cellStyle name="Normal 7 2 3 2 2 2" xfId="9478"/>
    <cellStyle name="Normal 7 2 3 2 2 3" xfId="16515"/>
    <cellStyle name="Normal 7 2 3 2 3" xfId="3613"/>
    <cellStyle name="Normal 7 2 3 2 3 2" xfId="10651"/>
    <cellStyle name="Normal 7 2 3 2 3 3" xfId="17688"/>
    <cellStyle name="Normal 7 2 3 2 4" xfId="4787"/>
    <cellStyle name="Normal 7 2 3 2 4 2" xfId="11824"/>
    <cellStyle name="Normal 7 2 3 2 4 3" xfId="18861"/>
    <cellStyle name="Normal 7 2 3 2 5" xfId="5960"/>
    <cellStyle name="Normal 7 2 3 2 5 2" xfId="12997"/>
    <cellStyle name="Normal 7 2 3 2 5 3" xfId="20034"/>
    <cellStyle name="Normal 7 2 3 2 6" xfId="7133"/>
    <cellStyle name="Normal 7 2 3 2 6 2" xfId="14170"/>
    <cellStyle name="Normal 7 2 3 2 6 3" xfId="21207"/>
    <cellStyle name="Normal 7 2 3 2 7" xfId="8306"/>
    <cellStyle name="Normal 7 2 3 2 8" xfId="15343"/>
    <cellStyle name="Normal 7 2 3 3" xfId="1864"/>
    <cellStyle name="Normal 7 2 3 3 2" xfId="8902"/>
    <cellStyle name="Normal 7 2 3 3 3" xfId="15939"/>
    <cellStyle name="Normal 7 2 3 4" xfId="3037"/>
    <cellStyle name="Normal 7 2 3 4 2" xfId="10075"/>
    <cellStyle name="Normal 7 2 3 4 3" xfId="17112"/>
    <cellStyle name="Normal 7 2 3 5" xfId="4211"/>
    <cellStyle name="Normal 7 2 3 5 2" xfId="11248"/>
    <cellStyle name="Normal 7 2 3 5 3" xfId="18285"/>
    <cellStyle name="Normal 7 2 3 6" xfId="5384"/>
    <cellStyle name="Normal 7 2 3 6 2" xfId="12421"/>
    <cellStyle name="Normal 7 2 3 6 3" xfId="19458"/>
    <cellStyle name="Normal 7 2 3 7" xfId="6557"/>
    <cellStyle name="Normal 7 2 3 7 2" xfId="13594"/>
    <cellStyle name="Normal 7 2 3 7 3" xfId="20631"/>
    <cellStyle name="Normal 7 2 3 8" xfId="7730"/>
    <cellStyle name="Normal 7 2 3 9" xfId="14767"/>
    <cellStyle name="Normal 7 2 4" xfId="949"/>
    <cellStyle name="Normal 7 2 4 2" xfId="2064"/>
    <cellStyle name="Normal 7 2 4 2 2" xfId="9102"/>
    <cellStyle name="Normal 7 2 4 2 3" xfId="16139"/>
    <cellStyle name="Normal 7 2 4 3" xfId="3237"/>
    <cellStyle name="Normal 7 2 4 3 2" xfId="10275"/>
    <cellStyle name="Normal 7 2 4 3 3" xfId="17312"/>
    <cellStyle name="Normal 7 2 4 4" xfId="4411"/>
    <cellStyle name="Normal 7 2 4 4 2" xfId="11448"/>
    <cellStyle name="Normal 7 2 4 4 3" xfId="18485"/>
    <cellStyle name="Normal 7 2 4 5" xfId="5584"/>
    <cellStyle name="Normal 7 2 4 5 2" xfId="12621"/>
    <cellStyle name="Normal 7 2 4 5 3" xfId="19658"/>
    <cellStyle name="Normal 7 2 4 6" xfId="6757"/>
    <cellStyle name="Normal 7 2 4 6 2" xfId="13794"/>
    <cellStyle name="Normal 7 2 4 6 3" xfId="20831"/>
    <cellStyle name="Normal 7 2 4 7" xfId="7930"/>
    <cellStyle name="Normal 7 2 4 8" xfId="14967"/>
    <cellStyle name="Normal 7 2 5" xfId="1488"/>
    <cellStyle name="Normal 7 2 5 2" xfId="8526"/>
    <cellStyle name="Normal 7 2 5 3" xfId="15563"/>
    <cellStyle name="Normal 7 2 6" xfId="2661"/>
    <cellStyle name="Normal 7 2 6 2" xfId="9699"/>
    <cellStyle name="Normal 7 2 6 3" xfId="16736"/>
    <cellStyle name="Normal 7 2 7" xfId="3835"/>
    <cellStyle name="Normal 7 2 7 2" xfId="10872"/>
    <cellStyle name="Normal 7 2 7 3" xfId="17909"/>
    <cellStyle name="Normal 7 2 8" xfId="5008"/>
    <cellStyle name="Normal 7 2 8 2" xfId="12045"/>
    <cellStyle name="Normal 7 2 8 3" xfId="19082"/>
    <cellStyle name="Normal 7 2 9" xfId="6181"/>
    <cellStyle name="Normal 7 2 9 2" xfId="13218"/>
    <cellStyle name="Normal 7 2 9 3" xfId="20255"/>
    <cellStyle name="Normal 7 3" xfId="556"/>
    <cellStyle name="Normal 7 3 2" xfId="1132"/>
    <cellStyle name="Normal 7 3 2 2" xfId="2247"/>
    <cellStyle name="Normal 7 3 2 2 2" xfId="9285"/>
    <cellStyle name="Normal 7 3 2 2 3" xfId="16322"/>
    <cellStyle name="Normal 7 3 2 3" xfId="3420"/>
    <cellStyle name="Normal 7 3 2 3 2" xfId="10458"/>
    <cellStyle name="Normal 7 3 2 3 3" xfId="17495"/>
    <cellStyle name="Normal 7 3 2 4" xfId="4594"/>
    <cellStyle name="Normal 7 3 2 4 2" xfId="11631"/>
    <cellStyle name="Normal 7 3 2 4 3" xfId="18668"/>
    <cellStyle name="Normal 7 3 2 5" xfId="5767"/>
    <cellStyle name="Normal 7 3 2 5 2" xfId="12804"/>
    <cellStyle name="Normal 7 3 2 5 3" xfId="19841"/>
    <cellStyle name="Normal 7 3 2 6" xfId="6940"/>
    <cellStyle name="Normal 7 3 2 6 2" xfId="13977"/>
    <cellStyle name="Normal 7 3 2 6 3" xfId="21014"/>
    <cellStyle name="Normal 7 3 2 7" xfId="8113"/>
    <cellStyle name="Normal 7 3 2 8" xfId="15150"/>
    <cellStyle name="Normal 7 3 3" xfId="1671"/>
    <cellStyle name="Normal 7 3 3 2" xfId="8709"/>
    <cellStyle name="Normal 7 3 3 3" xfId="15746"/>
    <cellStyle name="Normal 7 3 4" xfId="2844"/>
    <cellStyle name="Normal 7 3 4 2" xfId="9882"/>
    <cellStyle name="Normal 7 3 4 3" xfId="16919"/>
    <cellStyle name="Normal 7 3 5" xfId="4018"/>
    <cellStyle name="Normal 7 3 5 2" xfId="11055"/>
    <cellStyle name="Normal 7 3 5 3" xfId="18092"/>
    <cellStyle name="Normal 7 3 6" xfId="5191"/>
    <cellStyle name="Normal 7 3 6 2" xfId="12228"/>
    <cellStyle name="Normal 7 3 6 3" xfId="19265"/>
    <cellStyle name="Normal 7 3 7" xfId="6364"/>
    <cellStyle name="Normal 7 3 7 2" xfId="13401"/>
    <cellStyle name="Normal 7 3 7 3" xfId="20438"/>
    <cellStyle name="Normal 7 3 8" xfId="7537"/>
    <cellStyle name="Normal 7 3 9" xfId="14574"/>
    <cellStyle name="Normal 7 4" xfId="748"/>
    <cellStyle name="Normal 7 4 2" xfId="1324"/>
    <cellStyle name="Normal 7 4 2 2" xfId="2439"/>
    <cellStyle name="Normal 7 4 2 2 2" xfId="9477"/>
    <cellStyle name="Normal 7 4 2 2 3" xfId="16514"/>
    <cellStyle name="Normal 7 4 2 3" xfId="3612"/>
    <cellStyle name="Normal 7 4 2 3 2" xfId="10650"/>
    <cellStyle name="Normal 7 4 2 3 3" xfId="17687"/>
    <cellStyle name="Normal 7 4 2 4" xfId="4786"/>
    <cellStyle name="Normal 7 4 2 4 2" xfId="11823"/>
    <cellStyle name="Normal 7 4 2 4 3" xfId="18860"/>
    <cellStyle name="Normal 7 4 2 5" xfId="5959"/>
    <cellStyle name="Normal 7 4 2 5 2" xfId="12996"/>
    <cellStyle name="Normal 7 4 2 5 3" xfId="20033"/>
    <cellStyle name="Normal 7 4 2 6" xfId="7132"/>
    <cellStyle name="Normal 7 4 2 6 2" xfId="14169"/>
    <cellStyle name="Normal 7 4 2 6 3" xfId="21206"/>
    <cellStyle name="Normal 7 4 2 7" xfId="8305"/>
    <cellStyle name="Normal 7 4 2 8" xfId="15342"/>
    <cellStyle name="Normal 7 4 3" xfId="1863"/>
    <cellStyle name="Normal 7 4 3 2" xfId="8901"/>
    <cellStyle name="Normal 7 4 3 3" xfId="15938"/>
    <cellStyle name="Normal 7 4 4" xfId="3036"/>
    <cellStyle name="Normal 7 4 4 2" xfId="10074"/>
    <cellStyle name="Normal 7 4 4 3" xfId="17111"/>
    <cellStyle name="Normal 7 4 5" xfId="4210"/>
    <cellStyle name="Normal 7 4 5 2" xfId="11247"/>
    <cellStyle name="Normal 7 4 5 3" xfId="18284"/>
    <cellStyle name="Normal 7 4 6" xfId="5383"/>
    <cellStyle name="Normal 7 4 6 2" xfId="12420"/>
    <cellStyle name="Normal 7 4 6 3" xfId="19457"/>
    <cellStyle name="Normal 7 4 7" xfId="6556"/>
    <cellStyle name="Normal 7 4 7 2" xfId="13593"/>
    <cellStyle name="Normal 7 4 7 3" xfId="20630"/>
    <cellStyle name="Normal 7 4 8" xfId="7729"/>
    <cellStyle name="Normal 7 4 9" xfId="14766"/>
    <cellStyle name="Normal 7 5" xfId="853"/>
    <cellStyle name="Normal 7 5 2" xfId="1968"/>
    <cellStyle name="Normal 7 5 2 2" xfId="9006"/>
    <cellStyle name="Normal 7 5 2 3" xfId="16043"/>
    <cellStyle name="Normal 7 5 3" xfId="3141"/>
    <cellStyle name="Normal 7 5 3 2" xfId="10179"/>
    <cellStyle name="Normal 7 5 3 3" xfId="17216"/>
    <cellStyle name="Normal 7 5 4" xfId="4315"/>
    <cellStyle name="Normal 7 5 4 2" xfId="11352"/>
    <cellStyle name="Normal 7 5 4 3" xfId="18389"/>
    <cellStyle name="Normal 7 5 5" xfId="5488"/>
    <cellStyle name="Normal 7 5 5 2" xfId="12525"/>
    <cellStyle name="Normal 7 5 5 3" xfId="19562"/>
    <cellStyle name="Normal 7 5 6" xfId="6661"/>
    <cellStyle name="Normal 7 5 6 2" xfId="13698"/>
    <cellStyle name="Normal 7 5 6 3" xfId="20735"/>
    <cellStyle name="Normal 7 5 7" xfId="7834"/>
    <cellStyle name="Normal 7 5 8" xfId="14871"/>
    <cellStyle name="Normal 7 6" xfId="277"/>
    <cellStyle name="Normal 7 6 2" xfId="8431"/>
    <cellStyle name="Normal 7 6 3" xfId="15468"/>
    <cellStyle name="Normal 7 7" xfId="2565"/>
    <cellStyle name="Normal 7 7 2" xfId="9603"/>
    <cellStyle name="Normal 7 7 3" xfId="16640"/>
    <cellStyle name="Normal 7 8" xfId="3739"/>
    <cellStyle name="Normal 7 8 2" xfId="10776"/>
    <cellStyle name="Normal 7 8 3" xfId="17813"/>
    <cellStyle name="Normal 7 9" xfId="4912"/>
    <cellStyle name="Normal 7 9 2" xfId="11949"/>
    <cellStyle name="Normal 7 9 3" xfId="18986"/>
    <cellStyle name="Normal 8" xfId="114"/>
    <cellStyle name="Normal 8 10" xfId="6086"/>
    <cellStyle name="Normal 8 10 2" xfId="13123"/>
    <cellStyle name="Normal 8 10 3" xfId="20160"/>
    <cellStyle name="Normal 8 11" xfId="7259"/>
    <cellStyle name="Normal 8 12" xfId="14296"/>
    <cellStyle name="Normal 8 2" xfId="374"/>
    <cellStyle name="Normal 8 2 10" xfId="7355"/>
    <cellStyle name="Normal 8 2 11" xfId="14392"/>
    <cellStyle name="Normal 8 2 2" xfId="559"/>
    <cellStyle name="Normal 8 2 2 2" xfId="1135"/>
    <cellStyle name="Normal 8 2 2 2 2" xfId="2250"/>
    <cellStyle name="Normal 8 2 2 2 2 2" xfId="9288"/>
    <cellStyle name="Normal 8 2 2 2 2 3" xfId="16325"/>
    <cellStyle name="Normal 8 2 2 2 3" xfId="3423"/>
    <cellStyle name="Normal 8 2 2 2 3 2" xfId="10461"/>
    <cellStyle name="Normal 8 2 2 2 3 3" xfId="17498"/>
    <cellStyle name="Normal 8 2 2 2 4" xfId="4597"/>
    <cellStyle name="Normal 8 2 2 2 4 2" xfId="11634"/>
    <cellStyle name="Normal 8 2 2 2 4 3" xfId="18671"/>
    <cellStyle name="Normal 8 2 2 2 5" xfId="5770"/>
    <cellStyle name="Normal 8 2 2 2 5 2" xfId="12807"/>
    <cellStyle name="Normal 8 2 2 2 5 3" xfId="19844"/>
    <cellStyle name="Normal 8 2 2 2 6" xfId="6943"/>
    <cellStyle name="Normal 8 2 2 2 6 2" xfId="13980"/>
    <cellStyle name="Normal 8 2 2 2 6 3" xfId="21017"/>
    <cellStyle name="Normal 8 2 2 2 7" xfId="8116"/>
    <cellStyle name="Normal 8 2 2 2 8" xfId="15153"/>
    <cellStyle name="Normal 8 2 2 3" xfId="1674"/>
    <cellStyle name="Normal 8 2 2 3 2" xfId="8712"/>
    <cellStyle name="Normal 8 2 2 3 3" xfId="15749"/>
    <cellStyle name="Normal 8 2 2 4" xfId="2847"/>
    <cellStyle name="Normal 8 2 2 4 2" xfId="9885"/>
    <cellStyle name="Normal 8 2 2 4 3" xfId="16922"/>
    <cellStyle name="Normal 8 2 2 5" xfId="4021"/>
    <cellStyle name="Normal 8 2 2 5 2" xfId="11058"/>
    <cellStyle name="Normal 8 2 2 5 3" xfId="18095"/>
    <cellStyle name="Normal 8 2 2 6" xfId="5194"/>
    <cellStyle name="Normal 8 2 2 6 2" xfId="12231"/>
    <cellStyle name="Normal 8 2 2 6 3" xfId="19268"/>
    <cellStyle name="Normal 8 2 2 7" xfId="6367"/>
    <cellStyle name="Normal 8 2 2 7 2" xfId="13404"/>
    <cellStyle name="Normal 8 2 2 7 3" xfId="20441"/>
    <cellStyle name="Normal 8 2 2 8" xfId="7540"/>
    <cellStyle name="Normal 8 2 2 9" xfId="14577"/>
    <cellStyle name="Normal 8 2 3" xfId="751"/>
    <cellStyle name="Normal 8 2 3 2" xfId="1327"/>
    <cellStyle name="Normal 8 2 3 2 2" xfId="2442"/>
    <cellStyle name="Normal 8 2 3 2 2 2" xfId="9480"/>
    <cellStyle name="Normal 8 2 3 2 2 3" xfId="16517"/>
    <cellStyle name="Normal 8 2 3 2 3" xfId="3615"/>
    <cellStyle name="Normal 8 2 3 2 3 2" xfId="10653"/>
    <cellStyle name="Normal 8 2 3 2 3 3" xfId="17690"/>
    <cellStyle name="Normal 8 2 3 2 4" xfId="4789"/>
    <cellStyle name="Normal 8 2 3 2 4 2" xfId="11826"/>
    <cellStyle name="Normal 8 2 3 2 4 3" xfId="18863"/>
    <cellStyle name="Normal 8 2 3 2 5" xfId="5962"/>
    <cellStyle name="Normal 8 2 3 2 5 2" xfId="12999"/>
    <cellStyle name="Normal 8 2 3 2 5 3" xfId="20036"/>
    <cellStyle name="Normal 8 2 3 2 6" xfId="7135"/>
    <cellStyle name="Normal 8 2 3 2 6 2" xfId="14172"/>
    <cellStyle name="Normal 8 2 3 2 6 3" xfId="21209"/>
    <cellStyle name="Normal 8 2 3 2 7" xfId="8308"/>
    <cellStyle name="Normal 8 2 3 2 8" xfId="15345"/>
    <cellStyle name="Normal 8 2 3 3" xfId="1866"/>
    <cellStyle name="Normal 8 2 3 3 2" xfId="8904"/>
    <cellStyle name="Normal 8 2 3 3 3" xfId="15941"/>
    <cellStyle name="Normal 8 2 3 4" xfId="3039"/>
    <cellStyle name="Normal 8 2 3 4 2" xfId="10077"/>
    <cellStyle name="Normal 8 2 3 4 3" xfId="17114"/>
    <cellStyle name="Normal 8 2 3 5" xfId="4213"/>
    <cellStyle name="Normal 8 2 3 5 2" xfId="11250"/>
    <cellStyle name="Normal 8 2 3 5 3" xfId="18287"/>
    <cellStyle name="Normal 8 2 3 6" xfId="5386"/>
    <cellStyle name="Normal 8 2 3 6 2" xfId="12423"/>
    <cellStyle name="Normal 8 2 3 6 3" xfId="19460"/>
    <cellStyle name="Normal 8 2 3 7" xfId="6559"/>
    <cellStyle name="Normal 8 2 3 7 2" xfId="13596"/>
    <cellStyle name="Normal 8 2 3 7 3" xfId="20633"/>
    <cellStyle name="Normal 8 2 3 8" xfId="7732"/>
    <cellStyle name="Normal 8 2 3 9" xfId="14769"/>
    <cellStyle name="Normal 8 2 4" xfId="950"/>
    <cellStyle name="Normal 8 2 4 2" xfId="2065"/>
    <cellStyle name="Normal 8 2 4 2 2" xfId="9103"/>
    <cellStyle name="Normal 8 2 4 2 3" xfId="16140"/>
    <cellStyle name="Normal 8 2 4 3" xfId="3238"/>
    <cellStyle name="Normal 8 2 4 3 2" xfId="10276"/>
    <cellStyle name="Normal 8 2 4 3 3" xfId="17313"/>
    <cellStyle name="Normal 8 2 4 4" xfId="4412"/>
    <cellStyle name="Normal 8 2 4 4 2" xfId="11449"/>
    <cellStyle name="Normal 8 2 4 4 3" xfId="18486"/>
    <cellStyle name="Normal 8 2 4 5" xfId="5585"/>
    <cellStyle name="Normal 8 2 4 5 2" xfId="12622"/>
    <cellStyle name="Normal 8 2 4 5 3" xfId="19659"/>
    <cellStyle name="Normal 8 2 4 6" xfId="6758"/>
    <cellStyle name="Normal 8 2 4 6 2" xfId="13795"/>
    <cellStyle name="Normal 8 2 4 6 3" xfId="20832"/>
    <cellStyle name="Normal 8 2 4 7" xfId="7931"/>
    <cellStyle name="Normal 8 2 4 8" xfId="14968"/>
    <cellStyle name="Normal 8 2 5" xfId="1489"/>
    <cellStyle name="Normal 8 2 5 2" xfId="8527"/>
    <cellStyle name="Normal 8 2 5 3" xfId="15564"/>
    <cellStyle name="Normal 8 2 6" xfId="2662"/>
    <cellStyle name="Normal 8 2 6 2" xfId="9700"/>
    <cellStyle name="Normal 8 2 6 3" xfId="16737"/>
    <cellStyle name="Normal 8 2 7" xfId="3836"/>
    <cellStyle name="Normal 8 2 7 2" xfId="10873"/>
    <cellStyle name="Normal 8 2 7 3" xfId="17910"/>
    <cellStyle name="Normal 8 2 8" xfId="5009"/>
    <cellStyle name="Normal 8 2 8 2" xfId="12046"/>
    <cellStyle name="Normal 8 2 8 3" xfId="19083"/>
    <cellStyle name="Normal 8 2 9" xfId="6182"/>
    <cellStyle name="Normal 8 2 9 2" xfId="13219"/>
    <cellStyle name="Normal 8 2 9 3" xfId="20256"/>
    <cellStyle name="Normal 8 3" xfId="558"/>
    <cellStyle name="Normal 8 3 2" xfId="1134"/>
    <cellStyle name="Normal 8 3 2 2" xfId="2249"/>
    <cellStyle name="Normal 8 3 2 2 2" xfId="9287"/>
    <cellStyle name="Normal 8 3 2 2 3" xfId="16324"/>
    <cellStyle name="Normal 8 3 2 3" xfId="3422"/>
    <cellStyle name="Normal 8 3 2 3 2" xfId="10460"/>
    <cellStyle name="Normal 8 3 2 3 3" xfId="17497"/>
    <cellStyle name="Normal 8 3 2 4" xfId="4596"/>
    <cellStyle name="Normal 8 3 2 4 2" xfId="11633"/>
    <cellStyle name="Normal 8 3 2 4 3" xfId="18670"/>
    <cellStyle name="Normal 8 3 2 5" xfId="5769"/>
    <cellStyle name="Normal 8 3 2 5 2" xfId="12806"/>
    <cellStyle name="Normal 8 3 2 5 3" xfId="19843"/>
    <cellStyle name="Normal 8 3 2 6" xfId="6942"/>
    <cellStyle name="Normal 8 3 2 6 2" xfId="13979"/>
    <cellStyle name="Normal 8 3 2 6 3" xfId="21016"/>
    <cellStyle name="Normal 8 3 2 7" xfId="8115"/>
    <cellStyle name="Normal 8 3 2 8" xfId="15152"/>
    <cellStyle name="Normal 8 3 3" xfId="1673"/>
    <cellStyle name="Normal 8 3 3 2" xfId="8711"/>
    <cellStyle name="Normal 8 3 3 3" xfId="15748"/>
    <cellStyle name="Normal 8 3 4" xfId="2846"/>
    <cellStyle name="Normal 8 3 4 2" xfId="9884"/>
    <cellStyle name="Normal 8 3 4 3" xfId="16921"/>
    <cellStyle name="Normal 8 3 5" xfId="4020"/>
    <cellStyle name="Normal 8 3 5 2" xfId="11057"/>
    <cellStyle name="Normal 8 3 5 3" xfId="18094"/>
    <cellStyle name="Normal 8 3 6" xfId="5193"/>
    <cellStyle name="Normal 8 3 6 2" xfId="12230"/>
    <cellStyle name="Normal 8 3 6 3" xfId="19267"/>
    <cellStyle name="Normal 8 3 7" xfId="6366"/>
    <cellStyle name="Normal 8 3 7 2" xfId="13403"/>
    <cellStyle name="Normal 8 3 7 3" xfId="20440"/>
    <cellStyle name="Normal 8 3 8" xfId="7539"/>
    <cellStyle name="Normal 8 3 9" xfId="14576"/>
    <cellStyle name="Normal 8 4" xfId="750"/>
    <cellStyle name="Normal 8 4 2" xfId="1326"/>
    <cellStyle name="Normal 8 4 2 2" xfId="2441"/>
    <cellStyle name="Normal 8 4 2 2 2" xfId="9479"/>
    <cellStyle name="Normal 8 4 2 2 3" xfId="16516"/>
    <cellStyle name="Normal 8 4 2 3" xfId="3614"/>
    <cellStyle name="Normal 8 4 2 3 2" xfId="10652"/>
    <cellStyle name="Normal 8 4 2 3 3" xfId="17689"/>
    <cellStyle name="Normal 8 4 2 4" xfId="4788"/>
    <cellStyle name="Normal 8 4 2 4 2" xfId="11825"/>
    <cellStyle name="Normal 8 4 2 4 3" xfId="18862"/>
    <cellStyle name="Normal 8 4 2 5" xfId="5961"/>
    <cellStyle name="Normal 8 4 2 5 2" xfId="12998"/>
    <cellStyle name="Normal 8 4 2 5 3" xfId="20035"/>
    <cellStyle name="Normal 8 4 2 6" xfId="7134"/>
    <cellStyle name="Normal 8 4 2 6 2" xfId="14171"/>
    <cellStyle name="Normal 8 4 2 6 3" xfId="21208"/>
    <cellStyle name="Normal 8 4 2 7" xfId="8307"/>
    <cellStyle name="Normal 8 4 2 8" xfId="15344"/>
    <cellStyle name="Normal 8 4 3" xfId="1865"/>
    <cellStyle name="Normal 8 4 3 2" xfId="8903"/>
    <cellStyle name="Normal 8 4 3 3" xfId="15940"/>
    <cellStyle name="Normal 8 4 4" xfId="3038"/>
    <cellStyle name="Normal 8 4 4 2" xfId="10076"/>
    <cellStyle name="Normal 8 4 4 3" xfId="17113"/>
    <cellStyle name="Normal 8 4 5" xfId="4212"/>
    <cellStyle name="Normal 8 4 5 2" xfId="11249"/>
    <cellStyle name="Normal 8 4 5 3" xfId="18286"/>
    <cellStyle name="Normal 8 4 6" xfId="5385"/>
    <cellStyle name="Normal 8 4 6 2" xfId="12422"/>
    <cellStyle name="Normal 8 4 6 3" xfId="19459"/>
    <cellStyle name="Normal 8 4 7" xfId="6558"/>
    <cellStyle name="Normal 8 4 7 2" xfId="13595"/>
    <cellStyle name="Normal 8 4 7 3" xfId="20632"/>
    <cellStyle name="Normal 8 4 8" xfId="7731"/>
    <cellStyle name="Normal 8 4 9" xfId="14768"/>
    <cellStyle name="Normal 8 5" xfId="854"/>
    <cellStyle name="Normal 8 5 2" xfId="1969"/>
    <cellStyle name="Normal 8 5 2 2" xfId="9007"/>
    <cellStyle name="Normal 8 5 2 3" xfId="16044"/>
    <cellStyle name="Normal 8 5 3" xfId="3142"/>
    <cellStyle name="Normal 8 5 3 2" xfId="10180"/>
    <cellStyle name="Normal 8 5 3 3" xfId="17217"/>
    <cellStyle name="Normal 8 5 4" xfId="4316"/>
    <cellStyle name="Normal 8 5 4 2" xfId="11353"/>
    <cellStyle name="Normal 8 5 4 3" xfId="18390"/>
    <cellStyle name="Normal 8 5 5" xfId="5489"/>
    <cellStyle name="Normal 8 5 5 2" xfId="12526"/>
    <cellStyle name="Normal 8 5 5 3" xfId="19563"/>
    <cellStyle name="Normal 8 5 6" xfId="6662"/>
    <cellStyle name="Normal 8 5 6 2" xfId="13699"/>
    <cellStyle name="Normal 8 5 6 3" xfId="20736"/>
    <cellStyle name="Normal 8 5 7" xfId="7835"/>
    <cellStyle name="Normal 8 5 8" xfId="14872"/>
    <cellStyle name="Normal 8 6" xfId="278"/>
    <cellStyle name="Normal 8 6 2" xfId="8432"/>
    <cellStyle name="Normal 8 6 3" xfId="15469"/>
    <cellStyle name="Normal 8 7" xfId="2566"/>
    <cellStyle name="Normal 8 7 2" xfId="9604"/>
    <cellStyle name="Normal 8 7 3" xfId="16641"/>
    <cellStyle name="Normal 8 8" xfId="3740"/>
    <cellStyle name="Normal 8 8 2" xfId="10777"/>
    <cellStyle name="Normal 8 8 3" xfId="17814"/>
    <cellStyle name="Normal 8 9" xfId="4913"/>
    <cellStyle name="Normal 8 9 2" xfId="11950"/>
    <cellStyle name="Normal 8 9 3" xfId="18987"/>
    <cellStyle name="Normal 9" xfId="130"/>
    <cellStyle name="Normal 9 10" xfId="6087"/>
    <cellStyle name="Normal 9 10 2" xfId="13124"/>
    <cellStyle name="Normal 9 10 3" xfId="20161"/>
    <cellStyle name="Normal 9 11" xfId="7260"/>
    <cellStyle name="Normal 9 12" xfId="14297"/>
    <cellStyle name="Normal 9 2" xfId="375"/>
    <cellStyle name="Normal 9 2 10" xfId="7356"/>
    <cellStyle name="Normal 9 2 11" xfId="14393"/>
    <cellStyle name="Normal 9 2 2" xfId="561"/>
    <cellStyle name="Normal 9 2 2 2" xfId="1137"/>
    <cellStyle name="Normal 9 2 2 2 2" xfId="2252"/>
    <cellStyle name="Normal 9 2 2 2 2 2" xfId="9290"/>
    <cellStyle name="Normal 9 2 2 2 2 3" xfId="16327"/>
    <cellStyle name="Normal 9 2 2 2 3" xfId="3425"/>
    <cellStyle name="Normal 9 2 2 2 3 2" xfId="10463"/>
    <cellStyle name="Normal 9 2 2 2 3 3" xfId="17500"/>
    <cellStyle name="Normal 9 2 2 2 4" xfId="4599"/>
    <cellStyle name="Normal 9 2 2 2 4 2" xfId="11636"/>
    <cellStyle name="Normal 9 2 2 2 4 3" xfId="18673"/>
    <cellStyle name="Normal 9 2 2 2 5" xfId="5772"/>
    <cellStyle name="Normal 9 2 2 2 5 2" xfId="12809"/>
    <cellStyle name="Normal 9 2 2 2 5 3" xfId="19846"/>
    <cellStyle name="Normal 9 2 2 2 6" xfId="6945"/>
    <cellStyle name="Normal 9 2 2 2 6 2" xfId="13982"/>
    <cellStyle name="Normal 9 2 2 2 6 3" xfId="21019"/>
    <cellStyle name="Normal 9 2 2 2 7" xfId="8118"/>
    <cellStyle name="Normal 9 2 2 2 8" xfId="15155"/>
    <cellStyle name="Normal 9 2 2 3" xfId="1676"/>
    <cellStyle name="Normal 9 2 2 3 2" xfId="8714"/>
    <cellStyle name="Normal 9 2 2 3 3" xfId="15751"/>
    <cellStyle name="Normal 9 2 2 4" xfId="2849"/>
    <cellStyle name="Normal 9 2 2 4 2" xfId="9887"/>
    <cellStyle name="Normal 9 2 2 4 3" xfId="16924"/>
    <cellStyle name="Normal 9 2 2 5" xfId="4023"/>
    <cellStyle name="Normal 9 2 2 5 2" xfId="11060"/>
    <cellStyle name="Normal 9 2 2 5 3" xfId="18097"/>
    <cellStyle name="Normal 9 2 2 6" xfId="5196"/>
    <cellStyle name="Normal 9 2 2 6 2" xfId="12233"/>
    <cellStyle name="Normal 9 2 2 6 3" xfId="19270"/>
    <cellStyle name="Normal 9 2 2 7" xfId="6369"/>
    <cellStyle name="Normal 9 2 2 7 2" xfId="13406"/>
    <cellStyle name="Normal 9 2 2 7 3" xfId="20443"/>
    <cellStyle name="Normal 9 2 2 8" xfId="7542"/>
    <cellStyle name="Normal 9 2 2 9" xfId="14579"/>
    <cellStyle name="Normal 9 2 3" xfId="753"/>
    <cellStyle name="Normal 9 2 3 2" xfId="1329"/>
    <cellStyle name="Normal 9 2 3 2 2" xfId="2444"/>
    <cellStyle name="Normal 9 2 3 2 2 2" xfId="9482"/>
    <cellStyle name="Normal 9 2 3 2 2 3" xfId="16519"/>
    <cellStyle name="Normal 9 2 3 2 3" xfId="3617"/>
    <cellStyle name="Normal 9 2 3 2 3 2" xfId="10655"/>
    <cellStyle name="Normal 9 2 3 2 3 3" xfId="17692"/>
    <cellStyle name="Normal 9 2 3 2 4" xfId="4791"/>
    <cellStyle name="Normal 9 2 3 2 4 2" xfId="11828"/>
    <cellStyle name="Normal 9 2 3 2 4 3" xfId="18865"/>
    <cellStyle name="Normal 9 2 3 2 5" xfId="5964"/>
    <cellStyle name="Normal 9 2 3 2 5 2" xfId="13001"/>
    <cellStyle name="Normal 9 2 3 2 5 3" xfId="20038"/>
    <cellStyle name="Normal 9 2 3 2 6" xfId="7137"/>
    <cellStyle name="Normal 9 2 3 2 6 2" xfId="14174"/>
    <cellStyle name="Normal 9 2 3 2 6 3" xfId="21211"/>
    <cellStyle name="Normal 9 2 3 2 7" xfId="8310"/>
    <cellStyle name="Normal 9 2 3 2 8" xfId="15347"/>
    <cellStyle name="Normal 9 2 3 3" xfId="1868"/>
    <cellStyle name="Normal 9 2 3 3 2" xfId="8906"/>
    <cellStyle name="Normal 9 2 3 3 3" xfId="15943"/>
    <cellStyle name="Normal 9 2 3 4" xfId="3041"/>
    <cellStyle name="Normal 9 2 3 4 2" xfId="10079"/>
    <cellStyle name="Normal 9 2 3 4 3" xfId="17116"/>
    <cellStyle name="Normal 9 2 3 5" xfId="4215"/>
    <cellStyle name="Normal 9 2 3 5 2" xfId="11252"/>
    <cellStyle name="Normal 9 2 3 5 3" xfId="18289"/>
    <cellStyle name="Normal 9 2 3 6" xfId="5388"/>
    <cellStyle name="Normal 9 2 3 6 2" xfId="12425"/>
    <cellStyle name="Normal 9 2 3 6 3" xfId="19462"/>
    <cellStyle name="Normal 9 2 3 7" xfId="6561"/>
    <cellStyle name="Normal 9 2 3 7 2" xfId="13598"/>
    <cellStyle name="Normal 9 2 3 7 3" xfId="20635"/>
    <cellStyle name="Normal 9 2 3 8" xfId="7734"/>
    <cellStyle name="Normal 9 2 3 9" xfId="14771"/>
    <cellStyle name="Normal 9 2 4" xfId="951"/>
    <cellStyle name="Normal 9 2 4 2" xfId="2066"/>
    <cellStyle name="Normal 9 2 4 2 2" xfId="9104"/>
    <cellStyle name="Normal 9 2 4 2 3" xfId="16141"/>
    <cellStyle name="Normal 9 2 4 3" xfId="3239"/>
    <cellStyle name="Normal 9 2 4 3 2" xfId="10277"/>
    <cellStyle name="Normal 9 2 4 3 3" xfId="17314"/>
    <cellStyle name="Normal 9 2 4 4" xfId="4413"/>
    <cellStyle name="Normal 9 2 4 4 2" xfId="11450"/>
    <cellStyle name="Normal 9 2 4 4 3" xfId="18487"/>
    <cellStyle name="Normal 9 2 4 5" xfId="5586"/>
    <cellStyle name="Normal 9 2 4 5 2" xfId="12623"/>
    <cellStyle name="Normal 9 2 4 5 3" xfId="19660"/>
    <cellStyle name="Normal 9 2 4 6" xfId="6759"/>
    <cellStyle name="Normal 9 2 4 6 2" xfId="13796"/>
    <cellStyle name="Normal 9 2 4 6 3" xfId="20833"/>
    <cellStyle name="Normal 9 2 4 7" xfId="7932"/>
    <cellStyle name="Normal 9 2 4 8" xfId="14969"/>
    <cellStyle name="Normal 9 2 5" xfId="1490"/>
    <cellStyle name="Normal 9 2 5 2" xfId="8528"/>
    <cellStyle name="Normal 9 2 5 3" xfId="15565"/>
    <cellStyle name="Normal 9 2 6" xfId="2663"/>
    <cellStyle name="Normal 9 2 6 2" xfId="9701"/>
    <cellStyle name="Normal 9 2 6 3" xfId="16738"/>
    <cellStyle name="Normal 9 2 7" xfId="3837"/>
    <cellStyle name="Normal 9 2 7 2" xfId="10874"/>
    <cellStyle name="Normal 9 2 7 3" xfId="17911"/>
    <cellStyle name="Normal 9 2 8" xfId="5010"/>
    <cellStyle name="Normal 9 2 8 2" xfId="12047"/>
    <cellStyle name="Normal 9 2 8 3" xfId="19084"/>
    <cellStyle name="Normal 9 2 9" xfId="6183"/>
    <cellStyle name="Normal 9 2 9 2" xfId="13220"/>
    <cellStyle name="Normal 9 2 9 3" xfId="20257"/>
    <cellStyle name="Normal 9 3" xfId="560"/>
    <cellStyle name="Normal 9 3 2" xfId="1136"/>
    <cellStyle name="Normal 9 3 2 2" xfId="2251"/>
    <cellStyle name="Normal 9 3 2 2 2" xfId="9289"/>
    <cellStyle name="Normal 9 3 2 2 3" xfId="16326"/>
    <cellStyle name="Normal 9 3 2 3" xfId="3424"/>
    <cellStyle name="Normal 9 3 2 3 2" xfId="10462"/>
    <cellStyle name="Normal 9 3 2 3 3" xfId="17499"/>
    <cellStyle name="Normal 9 3 2 4" xfId="4598"/>
    <cellStyle name="Normal 9 3 2 4 2" xfId="11635"/>
    <cellStyle name="Normal 9 3 2 4 3" xfId="18672"/>
    <cellStyle name="Normal 9 3 2 5" xfId="5771"/>
    <cellStyle name="Normal 9 3 2 5 2" xfId="12808"/>
    <cellStyle name="Normal 9 3 2 5 3" xfId="19845"/>
    <cellStyle name="Normal 9 3 2 6" xfId="6944"/>
    <cellStyle name="Normal 9 3 2 6 2" xfId="13981"/>
    <cellStyle name="Normal 9 3 2 6 3" xfId="21018"/>
    <cellStyle name="Normal 9 3 2 7" xfId="8117"/>
    <cellStyle name="Normal 9 3 2 8" xfId="15154"/>
    <cellStyle name="Normal 9 3 3" xfId="1675"/>
    <cellStyle name="Normal 9 3 3 2" xfId="8713"/>
    <cellStyle name="Normal 9 3 3 3" xfId="15750"/>
    <cellStyle name="Normal 9 3 4" xfId="2848"/>
    <cellStyle name="Normal 9 3 4 2" xfId="9886"/>
    <cellStyle name="Normal 9 3 4 3" xfId="16923"/>
    <cellStyle name="Normal 9 3 5" xfId="4022"/>
    <cellStyle name="Normal 9 3 5 2" xfId="11059"/>
    <cellStyle name="Normal 9 3 5 3" xfId="18096"/>
    <cellStyle name="Normal 9 3 6" xfId="5195"/>
    <cellStyle name="Normal 9 3 6 2" xfId="12232"/>
    <cellStyle name="Normal 9 3 6 3" xfId="19269"/>
    <cellStyle name="Normal 9 3 7" xfId="6368"/>
    <cellStyle name="Normal 9 3 7 2" xfId="13405"/>
    <cellStyle name="Normal 9 3 7 3" xfId="20442"/>
    <cellStyle name="Normal 9 3 8" xfId="7541"/>
    <cellStyle name="Normal 9 3 9" xfId="14578"/>
    <cellStyle name="Normal 9 4" xfId="752"/>
    <cellStyle name="Normal 9 4 2" xfId="1328"/>
    <cellStyle name="Normal 9 4 2 2" xfId="2443"/>
    <cellStyle name="Normal 9 4 2 2 2" xfId="9481"/>
    <cellStyle name="Normal 9 4 2 2 3" xfId="16518"/>
    <cellStyle name="Normal 9 4 2 3" xfId="3616"/>
    <cellStyle name="Normal 9 4 2 3 2" xfId="10654"/>
    <cellStyle name="Normal 9 4 2 3 3" xfId="17691"/>
    <cellStyle name="Normal 9 4 2 4" xfId="4790"/>
    <cellStyle name="Normal 9 4 2 4 2" xfId="11827"/>
    <cellStyle name="Normal 9 4 2 4 3" xfId="18864"/>
    <cellStyle name="Normal 9 4 2 5" xfId="5963"/>
    <cellStyle name="Normal 9 4 2 5 2" xfId="13000"/>
    <cellStyle name="Normal 9 4 2 5 3" xfId="20037"/>
    <cellStyle name="Normal 9 4 2 6" xfId="7136"/>
    <cellStyle name="Normal 9 4 2 6 2" xfId="14173"/>
    <cellStyle name="Normal 9 4 2 6 3" xfId="21210"/>
    <cellStyle name="Normal 9 4 2 7" xfId="8309"/>
    <cellStyle name="Normal 9 4 2 8" xfId="15346"/>
    <cellStyle name="Normal 9 4 3" xfId="1867"/>
    <cellStyle name="Normal 9 4 3 2" xfId="8905"/>
    <cellStyle name="Normal 9 4 3 3" xfId="15942"/>
    <cellStyle name="Normal 9 4 4" xfId="3040"/>
    <cellStyle name="Normal 9 4 4 2" xfId="10078"/>
    <cellStyle name="Normal 9 4 4 3" xfId="17115"/>
    <cellStyle name="Normal 9 4 5" xfId="4214"/>
    <cellStyle name="Normal 9 4 5 2" xfId="11251"/>
    <cellStyle name="Normal 9 4 5 3" xfId="18288"/>
    <cellStyle name="Normal 9 4 6" xfId="5387"/>
    <cellStyle name="Normal 9 4 6 2" xfId="12424"/>
    <cellStyle name="Normal 9 4 6 3" xfId="19461"/>
    <cellStyle name="Normal 9 4 7" xfId="6560"/>
    <cellStyle name="Normal 9 4 7 2" xfId="13597"/>
    <cellStyle name="Normal 9 4 7 3" xfId="20634"/>
    <cellStyle name="Normal 9 4 8" xfId="7733"/>
    <cellStyle name="Normal 9 4 9" xfId="14770"/>
    <cellStyle name="Normal 9 5" xfId="855"/>
    <cellStyle name="Normal 9 5 2" xfId="1970"/>
    <cellStyle name="Normal 9 5 2 2" xfId="9008"/>
    <cellStyle name="Normal 9 5 2 3" xfId="16045"/>
    <cellStyle name="Normal 9 5 3" xfId="3143"/>
    <cellStyle name="Normal 9 5 3 2" xfId="10181"/>
    <cellStyle name="Normal 9 5 3 3" xfId="17218"/>
    <cellStyle name="Normal 9 5 4" xfId="4317"/>
    <cellStyle name="Normal 9 5 4 2" xfId="11354"/>
    <cellStyle name="Normal 9 5 4 3" xfId="18391"/>
    <cellStyle name="Normal 9 5 5" xfId="5490"/>
    <cellStyle name="Normal 9 5 5 2" xfId="12527"/>
    <cellStyle name="Normal 9 5 5 3" xfId="19564"/>
    <cellStyle name="Normal 9 5 6" xfId="6663"/>
    <cellStyle name="Normal 9 5 6 2" xfId="13700"/>
    <cellStyle name="Normal 9 5 6 3" xfId="20737"/>
    <cellStyle name="Normal 9 5 7" xfId="7836"/>
    <cellStyle name="Normal 9 5 8" xfId="14873"/>
    <cellStyle name="Normal 9 6" xfId="279"/>
    <cellStyle name="Normal 9 6 2" xfId="8433"/>
    <cellStyle name="Normal 9 6 3" xfId="15470"/>
    <cellStyle name="Normal 9 7" xfId="2567"/>
    <cellStyle name="Normal 9 7 2" xfId="9605"/>
    <cellStyle name="Normal 9 7 3" xfId="16642"/>
    <cellStyle name="Normal 9 8" xfId="3741"/>
    <cellStyle name="Normal 9 8 2" xfId="10778"/>
    <cellStyle name="Normal 9 8 3" xfId="17815"/>
    <cellStyle name="Normal 9 9" xfId="4914"/>
    <cellStyle name="Normal 9 9 2" xfId="11951"/>
    <cellStyle name="Normal 9 9 3" xfId="18988"/>
    <cellStyle name="Note" xfId="15" builtinId="10" customBuiltin="1"/>
    <cellStyle name="Note 2" xfId="44"/>
    <cellStyle name="Note 2 2" xfId="108"/>
    <cellStyle name="Note 2 3" xfId="376"/>
    <cellStyle name="Note 2 3 10" xfId="7357"/>
    <cellStyle name="Note 2 3 11" xfId="14394"/>
    <cellStyle name="Note 2 3 2" xfId="563"/>
    <cellStyle name="Note 2 3 2 2" xfId="1139"/>
    <cellStyle name="Note 2 3 2 2 2" xfId="2254"/>
    <cellStyle name="Note 2 3 2 2 2 2" xfId="9292"/>
    <cellStyle name="Note 2 3 2 2 2 3" xfId="16329"/>
    <cellStyle name="Note 2 3 2 2 3" xfId="3427"/>
    <cellStyle name="Note 2 3 2 2 3 2" xfId="10465"/>
    <cellStyle name="Note 2 3 2 2 3 3" xfId="17502"/>
    <cellStyle name="Note 2 3 2 2 4" xfId="4601"/>
    <cellStyle name="Note 2 3 2 2 4 2" xfId="11638"/>
    <cellStyle name="Note 2 3 2 2 4 3" xfId="18675"/>
    <cellStyle name="Note 2 3 2 2 5" xfId="5774"/>
    <cellStyle name="Note 2 3 2 2 5 2" xfId="12811"/>
    <cellStyle name="Note 2 3 2 2 5 3" xfId="19848"/>
    <cellStyle name="Note 2 3 2 2 6" xfId="6947"/>
    <cellStyle name="Note 2 3 2 2 6 2" xfId="13984"/>
    <cellStyle name="Note 2 3 2 2 6 3" xfId="21021"/>
    <cellStyle name="Note 2 3 2 2 7" xfId="8120"/>
    <cellStyle name="Note 2 3 2 2 8" xfId="15157"/>
    <cellStyle name="Note 2 3 2 3" xfId="1678"/>
    <cellStyle name="Note 2 3 2 3 2" xfId="8716"/>
    <cellStyle name="Note 2 3 2 3 3" xfId="15753"/>
    <cellStyle name="Note 2 3 2 4" xfId="2851"/>
    <cellStyle name="Note 2 3 2 4 2" xfId="9889"/>
    <cellStyle name="Note 2 3 2 4 3" xfId="16926"/>
    <cellStyle name="Note 2 3 2 5" xfId="4025"/>
    <cellStyle name="Note 2 3 2 5 2" xfId="11062"/>
    <cellStyle name="Note 2 3 2 5 3" xfId="18099"/>
    <cellStyle name="Note 2 3 2 6" xfId="5198"/>
    <cellStyle name="Note 2 3 2 6 2" xfId="12235"/>
    <cellStyle name="Note 2 3 2 6 3" xfId="19272"/>
    <cellStyle name="Note 2 3 2 7" xfId="6371"/>
    <cellStyle name="Note 2 3 2 7 2" xfId="13408"/>
    <cellStyle name="Note 2 3 2 7 3" xfId="20445"/>
    <cellStyle name="Note 2 3 2 8" xfId="7544"/>
    <cellStyle name="Note 2 3 2 9" xfId="14581"/>
    <cellStyle name="Note 2 3 3" xfId="755"/>
    <cellStyle name="Note 2 3 3 2" xfId="1331"/>
    <cellStyle name="Note 2 3 3 2 2" xfId="2446"/>
    <cellStyle name="Note 2 3 3 2 2 2" xfId="9484"/>
    <cellStyle name="Note 2 3 3 2 2 3" xfId="16521"/>
    <cellStyle name="Note 2 3 3 2 3" xfId="3619"/>
    <cellStyle name="Note 2 3 3 2 3 2" xfId="10657"/>
    <cellStyle name="Note 2 3 3 2 3 3" xfId="17694"/>
    <cellStyle name="Note 2 3 3 2 4" xfId="4793"/>
    <cellStyle name="Note 2 3 3 2 4 2" xfId="11830"/>
    <cellStyle name="Note 2 3 3 2 4 3" xfId="18867"/>
    <cellStyle name="Note 2 3 3 2 5" xfId="5966"/>
    <cellStyle name="Note 2 3 3 2 5 2" xfId="13003"/>
    <cellStyle name="Note 2 3 3 2 5 3" xfId="20040"/>
    <cellStyle name="Note 2 3 3 2 6" xfId="7139"/>
    <cellStyle name="Note 2 3 3 2 6 2" xfId="14176"/>
    <cellStyle name="Note 2 3 3 2 6 3" xfId="21213"/>
    <cellStyle name="Note 2 3 3 2 7" xfId="8312"/>
    <cellStyle name="Note 2 3 3 2 8" xfId="15349"/>
    <cellStyle name="Note 2 3 3 3" xfId="1870"/>
    <cellStyle name="Note 2 3 3 3 2" xfId="8908"/>
    <cellStyle name="Note 2 3 3 3 3" xfId="15945"/>
    <cellStyle name="Note 2 3 3 4" xfId="3043"/>
    <cellStyle name="Note 2 3 3 4 2" xfId="10081"/>
    <cellStyle name="Note 2 3 3 4 3" xfId="17118"/>
    <cellStyle name="Note 2 3 3 5" xfId="4217"/>
    <cellStyle name="Note 2 3 3 5 2" xfId="11254"/>
    <cellStyle name="Note 2 3 3 5 3" xfId="18291"/>
    <cellStyle name="Note 2 3 3 6" xfId="5390"/>
    <cellStyle name="Note 2 3 3 6 2" xfId="12427"/>
    <cellStyle name="Note 2 3 3 6 3" xfId="19464"/>
    <cellStyle name="Note 2 3 3 7" xfId="6563"/>
    <cellStyle name="Note 2 3 3 7 2" xfId="13600"/>
    <cellStyle name="Note 2 3 3 7 3" xfId="20637"/>
    <cellStyle name="Note 2 3 3 8" xfId="7736"/>
    <cellStyle name="Note 2 3 3 9" xfId="14773"/>
    <cellStyle name="Note 2 3 4" xfId="952"/>
    <cellStyle name="Note 2 3 4 2" xfId="2067"/>
    <cellStyle name="Note 2 3 4 2 2" xfId="9105"/>
    <cellStyle name="Note 2 3 4 2 3" xfId="16142"/>
    <cellStyle name="Note 2 3 4 3" xfId="3240"/>
    <cellStyle name="Note 2 3 4 3 2" xfId="10278"/>
    <cellStyle name="Note 2 3 4 3 3" xfId="17315"/>
    <cellStyle name="Note 2 3 4 4" xfId="4414"/>
    <cellStyle name="Note 2 3 4 4 2" xfId="11451"/>
    <cellStyle name="Note 2 3 4 4 3" xfId="18488"/>
    <cellStyle name="Note 2 3 4 5" xfId="5587"/>
    <cellStyle name="Note 2 3 4 5 2" xfId="12624"/>
    <cellStyle name="Note 2 3 4 5 3" xfId="19661"/>
    <cellStyle name="Note 2 3 4 6" xfId="6760"/>
    <cellStyle name="Note 2 3 4 6 2" xfId="13797"/>
    <cellStyle name="Note 2 3 4 6 3" xfId="20834"/>
    <cellStyle name="Note 2 3 4 7" xfId="7933"/>
    <cellStyle name="Note 2 3 4 8" xfId="14970"/>
    <cellStyle name="Note 2 3 5" xfId="1491"/>
    <cellStyle name="Note 2 3 5 2" xfId="8529"/>
    <cellStyle name="Note 2 3 5 3" xfId="15566"/>
    <cellStyle name="Note 2 3 6" xfId="2664"/>
    <cellStyle name="Note 2 3 6 2" xfId="9702"/>
    <cellStyle name="Note 2 3 6 3" xfId="16739"/>
    <cellStyle name="Note 2 3 7" xfId="3838"/>
    <cellStyle name="Note 2 3 7 2" xfId="10875"/>
    <cellStyle name="Note 2 3 7 3" xfId="17912"/>
    <cellStyle name="Note 2 3 8" xfId="5011"/>
    <cellStyle name="Note 2 3 8 2" xfId="12048"/>
    <cellStyle name="Note 2 3 8 3" xfId="19085"/>
    <cellStyle name="Note 2 3 9" xfId="6184"/>
    <cellStyle name="Note 2 3 9 2" xfId="13221"/>
    <cellStyle name="Note 2 3 9 3" xfId="20258"/>
    <cellStyle name="Note 2 4" xfId="562"/>
    <cellStyle name="Note 2 4 2" xfId="1138"/>
    <cellStyle name="Note 2 4 2 2" xfId="2253"/>
    <cellStyle name="Note 2 4 2 2 2" xfId="9291"/>
    <cellStyle name="Note 2 4 2 2 3" xfId="16328"/>
    <cellStyle name="Note 2 4 2 3" xfId="3426"/>
    <cellStyle name="Note 2 4 2 3 2" xfId="10464"/>
    <cellStyle name="Note 2 4 2 3 3" xfId="17501"/>
    <cellStyle name="Note 2 4 2 4" xfId="4600"/>
    <cellStyle name="Note 2 4 2 4 2" xfId="11637"/>
    <cellStyle name="Note 2 4 2 4 3" xfId="18674"/>
    <cellStyle name="Note 2 4 2 5" xfId="5773"/>
    <cellStyle name="Note 2 4 2 5 2" xfId="12810"/>
    <cellStyle name="Note 2 4 2 5 3" xfId="19847"/>
    <cellStyle name="Note 2 4 2 6" xfId="6946"/>
    <cellStyle name="Note 2 4 2 6 2" xfId="13983"/>
    <cellStyle name="Note 2 4 2 6 3" xfId="21020"/>
    <cellStyle name="Note 2 4 2 7" xfId="8119"/>
    <cellStyle name="Note 2 4 2 8" xfId="15156"/>
    <cellStyle name="Note 2 4 3" xfId="1677"/>
    <cellStyle name="Note 2 4 3 2" xfId="8715"/>
    <cellStyle name="Note 2 4 3 3" xfId="15752"/>
    <cellStyle name="Note 2 4 4" xfId="2850"/>
    <cellStyle name="Note 2 4 4 2" xfId="9888"/>
    <cellStyle name="Note 2 4 4 3" xfId="16925"/>
    <cellStyle name="Note 2 4 5" xfId="4024"/>
    <cellStyle name="Note 2 4 5 2" xfId="11061"/>
    <cellStyle name="Note 2 4 5 3" xfId="18098"/>
    <cellStyle name="Note 2 4 6" xfId="5197"/>
    <cellStyle name="Note 2 4 6 2" xfId="12234"/>
    <cellStyle name="Note 2 4 6 3" xfId="19271"/>
    <cellStyle name="Note 2 4 7" xfId="6370"/>
    <cellStyle name="Note 2 4 7 2" xfId="13407"/>
    <cellStyle name="Note 2 4 7 3" xfId="20444"/>
    <cellStyle name="Note 2 4 8" xfId="7543"/>
    <cellStyle name="Note 2 4 9" xfId="14580"/>
    <cellStyle name="Note 2 5" xfId="754"/>
    <cellStyle name="Note 2 5 2" xfId="1330"/>
    <cellStyle name="Note 2 5 2 2" xfId="2445"/>
    <cellStyle name="Note 2 5 2 2 2" xfId="9483"/>
    <cellStyle name="Note 2 5 2 2 3" xfId="16520"/>
    <cellStyle name="Note 2 5 2 3" xfId="3618"/>
    <cellStyle name="Note 2 5 2 3 2" xfId="10656"/>
    <cellStyle name="Note 2 5 2 3 3" xfId="17693"/>
    <cellStyle name="Note 2 5 2 4" xfId="4792"/>
    <cellStyle name="Note 2 5 2 4 2" xfId="11829"/>
    <cellStyle name="Note 2 5 2 4 3" xfId="18866"/>
    <cellStyle name="Note 2 5 2 5" xfId="5965"/>
    <cellStyle name="Note 2 5 2 5 2" xfId="13002"/>
    <cellStyle name="Note 2 5 2 5 3" xfId="20039"/>
    <cellStyle name="Note 2 5 2 6" xfId="7138"/>
    <cellStyle name="Note 2 5 2 6 2" xfId="14175"/>
    <cellStyle name="Note 2 5 2 6 3" xfId="21212"/>
    <cellStyle name="Note 2 5 2 7" xfId="8311"/>
    <cellStyle name="Note 2 5 2 8" xfId="15348"/>
    <cellStyle name="Note 2 5 3" xfId="1869"/>
    <cellStyle name="Note 2 5 3 2" xfId="8907"/>
    <cellStyle name="Note 2 5 3 3" xfId="15944"/>
    <cellStyle name="Note 2 5 4" xfId="3042"/>
    <cellStyle name="Note 2 5 4 2" xfId="10080"/>
    <cellStyle name="Note 2 5 4 3" xfId="17117"/>
    <cellStyle name="Note 2 5 5" xfId="4216"/>
    <cellStyle name="Note 2 5 5 2" xfId="11253"/>
    <cellStyle name="Note 2 5 5 3" xfId="18290"/>
    <cellStyle name="Note 2 5 6" xfId="5389"/>
    <cellStyle name="Note 2 5 6 2" xfId="12426"/>
    <cellStyle name="Note 2 5 6 3" xfId="19463"/>
    <cellStyle name="Note 2 5 7" xfId="6562"/>
    <cellStyle name="Note 2 5 7 2" xfId="13599"/>
    <cellStyle name="Note 2 5 7 3" xfId="20636"/>
    <cellStyle name="Note 2 5 8" xfId="7735"/>
    <cellStyle name="Note 2 5 9" xfId="14772"/>
    <cellStyle name="Note 2 6" xfId="856"/>
    <cellStyle name="Note 2 6 2" xfId="1971"/>
    <cellStyle name="Note 2 6 2 2" xfId="9009"/>
    <cellStyle name="Note 2 6 2 3" xfId="16046"/>
    <cellStyle name="Note 2 6 3" xfId="3144"/>
    <cellStyle name="Note 2 6 3 2" xfId="10182"/>
    <cellStyle name="Note 2 6 3 3" xfId="17219"/>
    <cellStyle name="Note 2 6 4" xfId="4318"/>
    <cellStyle name="Note 2 6 4 2" xfId="11355"/>
    <cellStyle name="Note 2 6 4 3" xfId="18392"/>
    <cellStyle name="Note 2 6 5" xfId="5491"/>
    <cellStyle name="Note 2 6 5 2" xfId="12528"/>
    <cellStyle name="Note 2 6 5 3" xfId="19565"/>
    <cellStyle name="Note 2 6 6" xfId="6664"/>
    <cellStyle name="Note 2 6 6 2" xfId="13701"/>
    <cellStyle name="Note 2 6 6 3" xfId="20738"/>
    <cellStyle name="Note 2 6 7" xfId="7837"/>
    <cellStyle name="Note 2 6 8" xfId="14874"/>
    <cellStyle name="Note 2 7" xfId="280"/>
    <cellStyle name="Note 2 7 2" xfId="2568"/>
    <cellStyle name="Note 2 7 2 2" xfId="9606"/>
    <cellStyle name="Note 2 7 2 3" xfId="16643"/>
    <cellStyle name="Note 2 7 3" xfId="3742"/>
    <cellStyle name="Note 2 7 3 2" xfId="10779"/>
    <cellStyle name="Note 2 7 3 3" xfId="17816"/>
    <cellStyle name="Note 2 7 4" xfId="4915"/>
    <cellStyle name="Note 2 7 4 2" xfId="11952"/>
    <cellStyle name="Note 2 7 4 3" xfId="18989"/>
    <cellStyle name="Note 2 7 5" xfId="6088"/>
    <cellStyle name="Note 2 7 5 2" xfId="13125"/>
    <cellStyle name="Note 2 7 5 3" xfId="20162"/>
    <cellStyle name="Note 2 7 6" xfId="7261"/>
    <cellStyle name="Note 2 7 7" xfId="14298"/>
    <cellStyle name="Note 2 8" xfId="1393"/>
    <cellStyle name="Note 2 9" xfId="1353"/>
    <cellStyle name="Note 3" xfId="54"/>
    <cellStyle name="Note 3 10" xfId="6089"/>
    <cellStyle name="Note 3 10 2" xfId="13126"/>
    <cellStyle name="Note 3 10 3" xfId="20163"/>
    <cellStyle name="Note 3 11" xfId="7262"/>
    <cellStyle name="Note 3 12" xfId="14299"/>
    <cellStyle name="Note 3 2" xfId="377"/>
    <cellStyle name="Note 3 2 10" xfId="7358"/>
    <cellStyle name="Note 3 2 11" xfId="14395"/>
    <cellStyle name="Note 3 2 2" xfId="565"/>
    <cellStyle name="Note 3 2 2 2" xfId="1141"/>
    <cellStyle name="Note 3 2 2 2 2" xfId="2256"/>
    <cellStyle name="Note 3 2 2 2 2 2" xfId="9294"/>
    <cellStyle name="Note 3 2 2 2 2 3" xfId="16331"/>
    <cellStyle name="Note 3 2 2 2 3" xfId="3429"/>
    <cellStyle name="Note 3 2 2 2 3 2" xfId="10467"/>
    <cellStyle name="Note 3 2 2 2 3 3" xfId="17504"/>
    <cellStyle name="Note 3 2 2 2 4" xfId="4603"/>
    <cellStyle name="Note 3 2 2 2 4 2" xfId="11640"/>
    <cellStyle name="Note 3 2 2 2 4 3" xfId="18677"/>
    <cellStyle name="Note 3 2 2 2 5" xfId="5776"/>
    <cellStyle name="Note 3 2 2 2 5 2" xfId="12813"/>
    <cellStyle name="Note 3 2 2 2 5 3" xfId="19850"/>
    <cellStyle name="Note 3 2 2 2 6" xfId="6949"/>
    <cellStyle name="Note 3 2 2 2 6 2" xfId="13986"/>
    <cellStyle name="Note 3 2 2 2 6 3" xfId="21023"/>
    <cellStyle name="Note 3 2 2 2 7" xfId="8122"/>
    <cellStyle name="Note 3 2 2 2 8" xfId="15159"/>
    <cellStyle name="Note 3 2 2 3" xfId="1680"/>
    <cellStyle name="Note 3 2 2 3 2" xfId="8718"/>
    <cellStyle name="Note 3 2 2 3 3" xfId="15755"/>
    <cellStyle name="Note 3 2 2 4" xfId="2853"/>
    <cellStyle name="Note 3 2 2 4 2" xfId="9891"/>
    <cellStyle name="Note 3 2 2 4 3" xfId="16928"/>
    <cellStyle name="Note 3 2 2 5" xfId="4027"/>
    <cellStyle name="Note 3 2 2 5 2" xfId="11064"/>
    <cellStyle name="Note 3 2 2 5 3" xfId="18101"/>
    <cellStyle name="Note 3 2 2 6" xfId="5200"/>
    <cellStyle name="Note 3 2 2 6 2" xfId="12237"/>
    <cellStyle name="Note 3 2 2 6 3" xfId="19274"/>
    <cellStyle name="Note 3 2 2 7" xfId="6373"/>
    <cellStyle name="Note 3 2 2 7 2" xfId="13410"/>
    <cellStyle name="Note 3 2 2 7 3" xfId="20447"/>
    <cellStyle name="Note 3 2 2 8" xfId="7546"/>
    <cellStyle name="Note 3 2 2 9" xfId="14583"/>
    <cellStyle name="Note 3 2 3" xfId="757"/>
    <cellStyle name="Note 3 2 3 2" xfId="1333"/>
    <cellStyle name="Note 3 2 3 2 2" xfId="2448"/>
    <cellStyle name="Note 3 2 3 2 2 2" xfId="9486"/>
    <cellStyle name="Note 3 2 3 2 2 3" xfId="16523"/>
    <cellStyle name="Note 3 2 3 2 3" xfId="3621"/>
    <cellStyle name="Note 3 2 3 2 3 2" xfId="10659"/>
    <cellStyle name="Note 3 2 3 2 3 3" xfId="17696"/>
    <cellStyle name="Note 3 2 3 2 4" xfId="4795"/>
    <cellStyle name="Note 3 2 3 2 4 2" xfId="11832"/>
    <cellStyle name="Note 3 2 3 2 4 3" xfId="18869"/>
    <cellStyle name="Note 3 2 3 2 5" xfId="5968"/>
    <cellStyle name="Note 3 2 3 2 5 2" xfId="13005"/>
    <cellStyle name="Note 3 2 3 2 5 3" xfId="20042"/>
    <cellStyle name="Note 3 2 3 2 6" xfId="7141"/>
    <cellStyle name="Note 3 2 3 2 6 2" xfId="14178"/>
    <cellStyle name="Note 3 2 3 2 6 3" xfId="21215"/>
    <cellStyle name="Note 3 2 3 2 7" xfId="8314"/>
    <cellStyle name="Note 3 2 3 2 8" xfId="15351"/>
    <cellStyle name="Note 3 2 3 3" xfId="1872"/>
    <cellStyle name="Note 3 2 3 3 2" xfId="8910"/>
    <cellStyle name="Note 3 2 3 3 3" xfId="15947"/>
    <cellStyle name="Note 3 2 3 4" xfId="3045"/>
    <cellStyle name="Note 3 2 3 4 2" xfId="10083"/>
    <cellStyle name="Note 3 2 3 4 3" xfId="17120"/>
    <cellStyle name="Note 3 2 3 5" xfId="4219"/>
    <cellStyle name="Note 3 2 3 5 2" xfId="11256"/>
    <cellStyle name="Note 3 2 3 5 3" xfId="18293"/>
    <cellStyle name="Note 3 2 3 6" xfId="5392"/>
    <cellStyle name="Note 3 2 3 6 2" xfId="12429"/>
    <cellStyle name="Note 3 2 3 6 3" xfId="19466"/>
    <cellStyle name="Note 3 2 3 7" xfId="6565"/>
    <cellStyle name="Note 3 2 3 7 2" xfId="13602"/>
    <cellStyle name="Note 3 2 3 7 3" xfId="20639"/>
    <cellStyle name="Note 3 2 3 8" xfId="7738"/>
    <cellStyle name="Note 3 2 3 9" xfId="14775"/>
    <cellStyle name="Note 3 2 4" xfId="953"/>
    <cellStyle name="Note 3 2 4 2" xfId="2068"/>
    <cellStyle name="Note 3 2 4 2 2" xfId="9106"/>
    <cellStyle name="Note 3 2 4 2 3" xfId="16143"/>
    <cellStyle name="Note 3 2 4 3" xfId="3241"/>
    <cellStyle name="Note 3 2 4 3 2" xfId="10279"/>
    <cellStyle name="Note 3 2 4 3 3" xfId="17316"/>
    <cellStyle name="Note 3 2 4 4" xfId="4415"/>
    <cellStyle name="Note 3 2 4 4 2" xfId="11452"/>
    <cellStyle name="Note 3 2 4 4 3" xfId="18489"/>
    <cellStyle name="Note 3 2 4 5" xfId="5588"/>
    <cellStyle name="Note 3 2 4 5 2" xfId="12625"/>
    <cellStyle name="Note 3 2 4 5 3" xfId="19662"/>
    <cellStyle name="Note 3 2 4 6" xfId="6761"/>
    <cellStyle name="Note 3 2 4 6 2" xfId="13798"/>
    <cellStyle name="Note 3 2 4 6 3" xfId="20835"/>
    <cellStyle name="Note 3 2 4 7" xfId="7934"/>
    <cellStyle name="Note 3 2 4 8" xfId="14971"/>
    <cellStyle name="Note 3 2 5" xfId="1492"/>
    <cellStyle name="Note 3 2 5 2" xfId="8530"/>
    <cellStyle name="Note 3 2 5 3" xfId="15567"/>
    <cellStyle name="Note 3 2 6" xfId="2665"/>
    <cellStyle name="Note 3 2 6 2" xfId="9703"/>
    <cellStyle name="Note 3 2 6 3" xfId="16740"/>
    <cellStyle name="Note 3 2 7" xfId="3839"/>
    <cellStyle name="Note 3 2 7 2" xfId="10876"/>
    <cellStyle name="Note 3 2 7 3" xfId="17913"/>
    <cellStyle name="Note 3 2 8" xfId="5012"/>
    <cellStyle name="Note 3 2 8 2" xfId="12049"/>
    <cellStyle name="Note 3 2 8 3" xfId="19086"/>
    <cellStyle name="Note 3 2 9" xfId="6185"/>
    <cellStyle name="Note 3 2 9 2" xfId="13222"/>
    <cellStyle name="Note 3 2 9 3" xfId="20259"/>
    <cellStyle name="Note 3 3" xfId="564"/>
    <cellStyle name="Note 3 3 2" xfId="1140"/>
    <cellStyle name="Note 3 3 2 2" xfId="2255"/>
    <cellStyle name="Note 3 3 2 2 2" xfId="9293"/>
    <cellStyle name="Note 3 3 2 2 3" xfId="16330"/>
    <cellStyle name="Note 3 3 2 3" xfId="3428"/>
    <cellStyle name="Note 3 3 2 3 2" xfId="10466"/>
    <cellStyle name="Note 3 3 2 3 3" xfId="17503"/>
    <cellStyle name="Note 3 3 2 4" xfId="4602"/>
    <cellStyle name="Note 3 3 2 4 2" xfId="11639"/>
    <cellStyle name="Note 3 3 2 4 3" xfId="18676"/>
    <cellStyle name="Note 3 3 2 5" xfId="5775"/>
    <cellStyle name="Note 3 3 2 5 2" xfId="12812"/>
    <cellStyle name="Note 3 3 2 5 3" xfId="19849"/>
    <cellStyle name="Note 3 3 2 6" xfId="6948"/>
    <cellStyle name="Note 3 3 2 6 2" xfId="13985"/>
    <cellStyle name="Note 3 3 2 6 3" xfId="21022"/>
    <cellStyle name="Note 3 3 2 7" xfId="8121"/>
    <cellStyle name="Note 3 3 2 8" xfId="15158"/>
    <cellStyle name="Note 3 3 3" xfId="1679"/>
    <cellStyle name="Note 3 3 3 2" xfId="8717"/>
    <cellStyle name="Note 3 3 3 3" xfId="15754"/>
    <cellStyle name="Note 3 3 4" xfId="2852"/>
    <cellStyle name="Note 3 3 4 2" xfId="9890"/>
    <cellStyle name="Note 3 3 4 3" xfId="16927"/>
    <cellStyle name="Note 3 3 5" xfId="4026"/>
    <cellStyle name="Note 3 3 5 2" xfId="11063"/>
    <cellStyle name="Note 3 3 5 3" xfId="18100"/>
    <cellStyle name="Note 3 3 6" xfId="5199"/>
    <cellStyle name="Note 3 3 6 2" xfId="12236"/>
    <cellStyle name="Note 3 3 6 3" xfId="19273"/>
    <cellStyle name="Note 3 3 7" xfId="6372"/>
    <cellStyle name="Note 3 3 7 2" xfId="13409"/>
    <cellStyle name="Note 3 3 7 3" xfId="20446"/>
    <cellStyle name="Note 3 3 8" xfId="7545"/>
    <cellStyle name="Note 3 3 9" xfId="14582"/>
    <cellStyle name="Note 3 4" xfId="756"/>
    <cellStyle name="Note 3 4 2" xfId="1332"/>
    <cellStyle name="Note 3 4 2 2" xfId="2447"/>
    <cellStyle name="Note 3 4 2 2 2" xfId="9485"/>
    <cellStyle name="Note 3 4 2 2 3" xfId="16522"/>
    <cellStyle name="Note 3 4 2 3" xfId="3620"/>
    <cellStyle name="Note 3 4 2 3 2" xfId="10658"/>
    <cellStyle name="Note 3 4 2 3 3" xfId="17695"/>
    <cellStyle name="Note 3 4 2 4" xfId="4794"/>
    <cellStyle name="Note 3 4 2 4 2" xfId="11831"/>
    <cellStyle name="Note 3 4 2 4 3" xfId="18868"/>
    <cellStyle name="Note 3 4 2 5" xfId="5967"/>
    <cellStyle name="Note 3 4 2 5 2" xfId="13004"/>
    <cellStyle name="Note 3 4 2 5 3" xfId="20041"/>
    <cellStyle name="Note 3 4 2 6" xfId="7140"/>
    <cellStyle name="Note 3 4 2 6 2" xfId="14177"/>
    <cellStyle name="Note 3 4 2 6 3" xfId="21214"/>
    <cellStyle name="Note 3 4 2 7" xfId="8313"/>
    <cellStyle name="Note 3 4 2 8" xfId="15350"/>
    <cellStyle name="Note 3 4 3" xfId="1871"/>
    <cellStyle name="Note 3 4 3 2" xfId="8909"/>
    <cellStyle name="Note 3 4 3 3" xfId="15946"/>
    <cellStyle name="Note 3 4 4" xfId="3044"/>
    <cellStyle name="Note 3 4 4 2" xfId="10082"/>
    <cellStyle name="Note 3 4 4 3" xfId="17119"/>
    <cellStyle name="Note 3 4 5" xfId="4218"/>
    <cellStyle name="Note 3 4 5 2" xfId="11255"/>
    <cellStyle name="Note 3 4 5 3" xfId="18292"/>
    <cellStyle name="Note 3 4 6" xfId="5391"/>
    <cellStyle name="Note 3 4 6 2" xfId="12428"/>
    <cellStyle name="Note 3 4 6 3" xfId="19465"/>
    <cellStyle name="Note 3 4 7" xfId="6564"/>
    <cellStyle name="Note 3 4 7 2" xfId="13601"/>
    <cellStyle name="Note 3 4 7 3" xfId="20638"/>
    <cellStyle name="Note 3 4 8" xfId="7737"/>
    <cellStyle name="Note 3 4 9" xfId="14774"/>
    <cellStyle name="Note 3 5" xfId="857"/>
    <cellStyle name="Note 3 5 2" xfId="1972"/>
    <cellStyle name="Note 3 5 2 2" xfId="9010"/>
    <cellStyle name="Note 3 5 2 3" xfId="16047"/>
    <cellStyle name="Note 3 5 3" xfId="3145"/>
    <cellStyle name="Note 3 5 3 2" xfId="10183"/>
    <cellStyle name="Note 3 5 3 3" xfId="17220"/>
    <cellStyle name="Note 3 5 4" xfId="4319"/>
    <cellStyle name="Note 3 5 4 2" xfId="11356"/>
    <cellStyle name="Note 3 5 4 3" xfId="18393"/>
    <cellStyle name="Note 3 5 5" xfId="5492"/>
    <cellStyle name="Note 3 5 5 2" xfId="12529"/>
    <cellStyle name="Note 3 5 5 3" xfId="19566"/>
    <cellStyle name="Note 3 5 6" xfId="6665"/>
    <cellStyle name="Note 3 5 6 2" xfId="13702"/>
    <cellStyle name="Note 3 5 6 3" xfId="20739"/>
    <cellStyle name="Note 3 5 7" xfId="7838"/>
    <cellStyle name="Note 3 5 8" xfId="14875"/>
    <cellStyle name="Note 3 6" xfId="281"/>
    <cellStyle name="Note 3 6 2" xfId="8434"/>
    <cellStyle name="Note 3 6 3" xfId="15471"/>
    <cellStyle name="Note 3 7" xfId="2569"/>
    <cellStyle name="Note 3 7 2" xfId="9607"/>
    <cellStyle name="Note 3 7 3" xfId="16644"/>
    <cellStyle name="Note 3 8" xfId="3743"/>
    <cellStyle name="Note 3 8 2" xfId="10780"/>
    <cellStyle name="Note 3 8 3" xfId="17817"/>
    <cellStyle name="Note 3 9" xfId="4916"/>
    <cellStyle name="Note 3 9 2" xfId="11953"/>
    <cellStyle name="Note 3 9 3" xfId="18990"/>
    <cellStyle name="Note 4" xfId="115"/>
    <cellStyle name="Note 4 10" xfId="6090"/>
    <cellStyle name="Note 4 10 2" xfId="13127"/>
    <cellStyle name="Note 4 10 3" xfId="20164"/>
    <cellStyle name="Note 4 11" xfId="7263"/>
    <cellStyle name="Note 4 12" xfId="14300"/>
    <cellStyle name="Note 4 2" xfId="378"/>
    <cellStyle name="Note 4 2 10" xfId="7359"/>
    <cellStyle name="Note 4 2 11" xfId="14396"/>
    <cellStyle name="Note 4 2 2" xfId="567"/>
    <cellStyle name="Note 4 2 2 2" xfId="1143"/>
    <cellStyle name="Note 4 2 2 2 2" xfId="2258"/>
    <cellStyle name="Note 4 2 2 2 2 2" xfId="9296"/>
    <cellStyle name="Note 4 2 2 2 2 3" xfId="16333"/>
    <cellStyle name="Note 4 2 2 2 3" xfId="3431"/>
    <cellStyle name="Note 4 2 2 2 3 2" xfId="10469"/>
    <cellStyle name="Note 4 2 2 2 3 3" xfId="17506"/>
    <cellStyle name="Note 4 2 2 2 4" xfId="4605"/>
    <cellStyle name="Note 4 2 2 2 4 2" xfId="11642"/>
    <cellStyle name="Note 4 2 2 2 4 3" xfId="18679"/>
    <cellStyle name="Note 4 2 2 2 5" xfId="5778"/>
    <cellStyle name="Note 4 2 2 2 5 2" xfId="12815"/>
    <cellStyle name="Note 4 2 2 2 5 3" xfId="19852"/>
    <cellStyle name="Note 4 2 2 2 6" xfId="6951"/>
    <cellStyle name="Note 4 2 2 2 6 2" xfId="13988"/>
    <cellStyle name="Note 4 2 2 2 6 3" xfId="21025"/>
    <cellStyle name="Note 4 2 2 2 7" xfId="8124"/>
    <cellStyle name="Note 4 2 2 2 8" xfId="15161"/>
    <cellStyle name="Note 4 2 2 3" xfId="1682"/>
    <cellStyle name="Note 4 2 2 3 2" xfId="8720"/>
    <cellStyle name="Note 4 2 2 3 3" xfId="15757"/>
    <cellStyle name="Note 4 2 2 4" xfId="2855"/>
    <cellStyle name="Note 4 2 2 4 2" xfId="9893"/>
    <cellStyle name="Note 4 2 2 4 3" xfId="16930"/>
    <cellStyle name="Note 4 2 2 5" xfId="4029"/>
    <cellStyle name="Note 4 2 2 5 2" xfId="11066"/>
    <cellStyle name="Note 4 2 2 5 3" xfId="18103"/>
    <cellStyle name="Note 4 2 2 6" xfId="5202"/>
    <cellStyle name="Note 4 2 2 6 2" xfId="12239"/>
    <cellStyle name="Note 4 2 2 6 3" xfId="19276"/>
    <cellStyle name="Note 4 2 2 7" xfId="6375"/>
    <cellStyle name="Note 4 2 2 7 2" xfId="13412"/>
    <cellStyle name="Note 4 2 2 7 3" xfId="20449"/>
    <cellStyle name="Note 4 2 2 8" xfId="7548"/>
    <cellStyle name="Note 4 2 2 9" xfId="14585"/>
    <cellStyle name="Note 4 2 3" xfId="759"/>
    <cellStyle name="Note 4 2 3 2" xfId="1335"/>
    <cellStyle name="Note 4 2 3 2 2" xfId="2450"/>
    <cellStyle name="Note 4 2 3 2 2 2" xfId="9488"/>
    <cellStyle name="Note 4 2 3 2 2 3" xfId="16525"/>
    <cellStyle name="Note 4 2 3 2 3" xfId="3623"/>
    <cellStyle name="Note 4 2 3 2 3 2" xfId="10661"/>
    <cellStyle name="Note 4 2 3 2 3 3" xfId="17698"/>
    <cellStyle name="Note 4 2 3 2 4" xfId="4797"/>
    <cellStyle name="Note 4 2 3 2 4 2" xfId="11834"/>
    <cellStyle name="Note 4 2 3 2 4 3" xfId="18871"/>
    <cellStyle name="Note 4 2 3 2 5" xfId="5970"/>
    <cellStyle name="Note 4 2 3 2 5 2" xfId="13007"/>
    <cellStyle name="Note 4 2 3 2 5 3" xfId="20044"/>
    <cellStyle name="Note 4 2 3 2 6" xfId="7143"/>
    <cellStyle name="Note 4 2 3 2 6 2" xfId="14180"/>
    <cellStyle name="Note 4 2 3 2 6 3" xfId="21217"/>
    <cellStyle name="Note 4 2 3 2 7" xfId="8316"/>
    <cellStyle name="Note 4 2 3 2 8" xfId="15353"/>
    <cellStyle name="Note 4 2 3 3" xfId="1874"/>
    <cellStyle name="Note 4 2 3 3 2" xfId="8912"/>
    <cellStyle name="Note 4 2 3 3 3" xfId="15949"/>
    <cellStyle name="Note 4 2 3 4" xfId="3047"/>
    <cellStyle name="Note 4 2 3 4 2" xfId="10085"/>
    <cellStyle name="Note 4 2 3 4 3" xfId="17122"/>
    <cellStyle name="Note 4 2 3 5" xfId="4221"/>
    <cellStyle name="Note 4 2 3 5 2" xfId="11258"/>
    <cellStyle name="Note 4 2 3 5 3" xfId="18295"/>
    <cellStyle name="Note 4 2 3 6" xfId="5394"/>
    <cellStyle name="Note 4 2 3 6 2" xfId="12431"/>
    <cellStyle name="Note 4 2 3 6 3" xfId="19468"/>
    <cellStyle name="Note 4 2 3 7" xfId="6567"/>
    <cellStyle name="Note 4 2 3 7 2" xfId="13604"/>
    <cellStyle name="Note 4 2 3 7 3" xfId="20641"/>
    <cellStyle name="Note 4 2 3 8" xfId="7740"/>
    <cellStyle name="Note 4 2 3 9" xfId="14777"/>
    <cellStyle name="Note 4 2 4" xfId="954"/>
    <cellStyle name="Note 4 2 4 2" xfId="2069"/>
    <cellStyle name="Note 4 2 4 2 2" xfId="9107"/>
    <cellStyle name="Note 4 2 4 2 3" xfId="16144"/>
    <cellStyle name="Note 4 2 4 3" xfId="3242"/>
    <cellStyle name="Note 4 2 4 3 2" xfId="10280"/>
    <cellStyle name="Note 4 2 4 3 3" xfId="17317"/>
    <cellStyle name="Note 4 2 4 4" xfId="4416"/>
    <cellStyle name="Note 4 2 4 4 2" xfId="11453"/>
    <cellStyle name="Note 4 2 4 4 3" xfId="18490"/>
    <cellStyle name="Note 4 2 4 5" xfId="5589"/>
    <cellStyle name="Note 4 2 4 5 2" xfId="12626"/>
    <cellStyle name="Note 4 2 4 5 3" xfId="19663"/>
    <cellStyle name="Note 4 2 4 6" xfId="6762"/>
    <cellStyle name="Note 4 2 4 6 2" xfId="13799"/>
    <cellStyle name="Note 4 2 4 6 3" xfId="20836"/>
    <cellStyle name="Note 4 2 4 7" xfId="7935"/>
    <cellStyle name="Note 4 2 4 8" xfId="14972"/>
    <cellStyle name="Note 4 2 5" xfId="1493"/>
    <cellStyle name="Note 4 2 5 2" xfId="8531"/>
    <cellStyle name="Note 4 2 5 3" xfId="15568"/>
    <cellStyle name="Note 4 2 6" xfId="2666"/>
    <cellStyle name="Note 4 2 6 2" xfId="9704"/>
    <cellStyle name="Note 4 2 6 3" xfId="16741"/>
    <cellStyle name="Note 4 2 7" xfId="3840"/>
    <cellStyle name="Note 4 2 7 2" xfId="10877"/>
    <cellStyle name="Note 4 2 7 3" xfId="17914"/>
    <cellStyle name="Note 4 2 8" xfId="5013"/>
    <cellStyle name="Note 4 2 8 2" xfId="12050"/>
    <cellStyle name="Note 4 2 8 3" xfId="19087"/>
    <cellStyle name="Note 4 2 9" xfId="6186"/>
    <cellStyle name="Note 4 2 9 2" xfId="13223"/>
    <cellStyle name="Note 4 2 9 3" xfId="20260"/>
    <cellStyle name="Note 4 3" xfId="566"/>
    <cellStyle name="Note 4 3 2" xfId="1142"/>
    <cellStyle name="Note 4 3 2 2" xfId="2257"/>
    <cellStyle name="Note 4 3 2 2 2" xfId="9295"/>
    <cellStyle name="Note 4 3 2 2 3" xfId="16332"/>
    <cellStyle name="Note 4 3 2 3" xfId="3430"/>
    <cellStyle name="Note 4 3 2 3 2" xfId="10468"/>
    <cellStyle name="Note 4 3 2 3 3" xfId="17505"/>
    <cellStyle name="Note 4 3 2 4" xfId="4604"/>
    <cellStyle name="Note 4 3 2 4 2" xfId="11641"/>
    <cellStyle name="Note 4 3 2 4 3" xfId="18678"/>
    <cellStyle name="Note 4 3 2 5" xfId="5777"/>
    <cellStyle name="Note 4 3 2 5 2" xfId="12814"/>
    <cellStyle name="Note 4 3 2 5 3" xfId="19851"/>
    <cellStyle name="Note 4 3 2 6" xfId="6950"/>
    <cellStyle name="Note 4 3 2 6 2" xfId="13987"/>
    <cellStyle name="Note 4 3 2 6 3" xfId="21024"/>
    <cellStyle name="Note 4 3 2 7" xfId="8123"/>
    <cellStyle name="Note 4 3 2 8" xfId="15160"/>
    <cellStyle name="Note 4 3 3" xfId="1681"/>
    <cellStyle name="Note 4 3 3 2" xfId="8719"/>
    <cellStyle name="Note 4 3 3 3" xfId="15756"/>
    <cellStyle name="Note 4 3 4" xfId="2854"/>
    <cellStyle name="Note 4 3 4 2" xfId="9892"/>
    <cellStyle name="Note 4 3 4 3" xfId="16929"/>
    <cellStyle name="Note 4 3 5" xfId="4028"/>
    <cellStyle name="Note 4 3 5 2" xfId="11065"/>
    <cellStyle name="Note 4 3 5 3" xfId="18102"/>
    <cellStyle name="Note 4 3 6" xfId="5201"/>
    <cellStyle name="Note 4 3 6 2" xfId="12238"/>
    <cellStyle name="Note 4 3 6 3" xfId="19275"/>
    <cellStyle name="Note 4 3 7" xfId="6374"/>
    <cellStyle name="Note 4 3 7 2" xfId="13411"/>
    <cellStyle name="Note 4 3 7 3" xfId="20448"/>
    <cellStyle name="Note 4 3 8" xfId="7547"/>
    <cellStyle name="Note 4 3 9" xfId="14584"/>
    <cellStyle name="Note 4 4" xfId="758"/>
    <cellStyle name="Note 4 4 2" xfId="1334"/>
    <cellStyle name="Note 4 4 2 2" xfId="2449"/>
    <cellStyle name="Note 4 4 2 2 2" xfId="9487"/>
    <cellStyle name="Note 4 4 2 2 3" xfId="16524"/>
    <cellStyle name="Note 4 4 2 3" xfId="3622"/>
    <cellStyle name="Note 4 4 2 3 2" xfId="10660"/>
    <cellStyle name="Note 4 4 2 3 3" xfId="17697"/>
    <cellStyle name="Note 4 4 2 4" xfId="4796"/>
    <cellStyle name="Note 4 4 2 4 2" xfId="11833"/>
    <cellStyle name="Note 4 4 2 4 3" xfId="18870"/>
    <cellStyle name="Note 4 4 2 5" xfId="5969"/>
    <cellStyle name="Note 4 4 2 5 2" xfId="13006"/>
    <cellStyle name="Note 4 4 2 5 3" xfId="20043"/>
    <cellStyle name="Note 4 4 2 6" xfId="7142"/>
    <cellStyle name="Note 4 4 2 6 2" xfId="14179"/>
    <cellStyle name="Note 4 4 2 6 3" xfId="21216"/>
    <cellStyle name="Note 4 4 2 7" xfId="8315"/>
    <cellStyle name="Note 4 4 2 8" xfId="15352"/>
    <cellStyle name="Note 4 4 3" xfId="1873"/>
    <cellStyle name="Note 4 4 3 2" xfId="8911"/>
    <cellStyle name="Note 4 4 3 3" xfId="15948"/>
    <cellStyle name="Note 4 4 4" xfId="3046"/>
    <cellStyle name="Note 4 4 4 2" xfId="10084"/>
    <cellStyle name="Note 4 4 4 3" xfId="17121"/>
    <cellStyle name="Note 4 4 5" xfId="4220"/>
    <cellStyle name="Note 4 4 5 2" xfId="11257"/>
    <cellStyle name="Note 4 4 5 3" xfId="18294"/>
    <cellStyle name="Note 4 4 6" xfId="5393"/>
    <cellStyle name="Note 4 4 6 2" xfId="12430"/>
    <cellStyle name="Note 4 4 6 3" xfId="19467"/>
    <cellStyle name="Note 4 4 7" xfId="6566"/>
    <cellStyle name="Note 4 4 7 2" xfId="13603"/>
    <cellStyle name="Note 4 4 7 3" xfId="20640"/>
    <cellStyle name="Note 4 4 8" xfId="7739"/>
    <cellStyle name="Note 4 4 9" xfId="14776"/>
    <cellStyle name="Note 4 5" xfId="858"/>
    <cellStyle name="Note 4 5 2" xfId="1973"/>
    <cellStyle name="Note 4 5 2 2" xfId="9011"/>
    <cellStyle name="Note 4 5 2 3" xfId="16048"/>
    <cellStyle name="Note 4 5 3" xfId="3146"/>
    <cellStyle name="Note 4 5 3 2" xfId="10184"/>
    <cellStyle name="Note 4 5 3 3" xfId="17221"/>
    <cellStyle name="Note 4 5 4" xfId="4320"/>
    <cellStyle name="Note 4 5 4 2" xfId="11357"/>
    <cellStyle name="Note 4 5 4 3" xfId="18394"/>
    <cellStyle name="Note 4 5 5" xfId="5493"/>
    <cellStyle name="Note 4 5 5 2" xfId="12530"/>
    <cellStyle name="Note 4 5 5 3" xfId="19567"/>
    <cellStyle name="Note 4 5 6" xfId="6666"/>
    <cellStyle name="Note 4 5 6 2" xfId="13703"/>
    <cellStyle name="Note 4 5 6 3" xfId="20740"/>
    <cellStyle name="Note 4 5 7" xfId="7839"/>
    <cellStyle name="Note 4 5 8" xfId="14876"/>
    <cellStyle name="Note 4 6" xfId="282"/>
    <cellStyle name="Note 4 6 2" xfId="8435"/>
    <cellStyle name="Note 4 6 3" xfId="15472"/>
    <cellStyle name="Note 4 7" xfId="2570"/>
    <cellStyle name="Note 4 7 2" xfId="9608"/>
    <cellStyle name="Note 4 7 3" xfId="16645"/>
    <cellStyle name="Note 4 8" xfId="3744"/>
    <cellStyle name="Note 4 8 2" xfId="10781"/>
    <cellStyle name="Note 4 8 3" xfId="17818"/>
    <cellStyle name="Note 4 9" xfId="4917"/>
    <cellStyle name="Note 4 9 2" xfId="11954"/>
    <cellStyle name="Note 4 9 3" xfId="18991"/>
    <cellStyle name="Note 5" xfId="131"/>
    <cellStyle name="Note 5 10" xfId="6091"/>
    <cellStyle name="Note 5 10 2" xfId="13128"/>
    <cellStyle name="Note 5 10 3" xfId="20165"/>
    <cellStyle name="Note 5 11" xfId="7264"/>
    <cellStyle name="Note 5 12" xfId="14301"/>
    <cellStyle name="Note 5 2" xfId="379"/>
    <cellStyle name="Note 5 2 10" xfId="7360"/>
    <cellStyle name="Note 5 2 11" xfId="14397"/>
    <cellStyle name="Note 5 2 2" xfId="569"/>
    <cellStyle name="Note 5 2 2 2" xfId="1145"/>
    <cellStyle name="Note 5 2 2 2 2" xfId="2260"/>
    <cellStyle name="Note 5 2 2 2 2 2" xfId="9298"/>
    <cellStyle name="Note 5 2 2 2 2 3" xfId="16335"/>
    <cellStyle name="Note 5 2 2 2 3" xfId="3433"/>
    <cellStyle name="Note 5 2 2 2 3 2" xfId="10471"/>
    <cellStyle name="Note 5 2 2 2 3 3" xfId="17508"/>
    <cellStyle name="Note 5 2 2 2 4" xfId="4607"/>
    <cellStyle name="Note 5 2 2 2 4 2" xfId="11644"/>
    <cellStyle name="Note 5 2 2 2 4 3" xfId="18681"/>
    <cellStyle name="Note 5 2 2 2 5" xfId="5780"/>
    <cellStyle name="Note 5 2 2 2 5 2" xfId="12817"/>
    <cellStyle name="Note 5 2 2 2 5 3" xfId="19854"/>
    <cellStyle name="Note 5 2 2 2 6" xfId="6953"/>
    <cellStyle name="Note 5 2 2 2 6 2" xfId="13990"/>
    <cellStyle name="Note 5 2 2 2 6 3" xfId="21027"/>
    <cellStyle name="Note 5 2 2 2 7" xfId="8126"/>
    <cellStyle name="Note 5 2 2 2 8" xfId="15163"/>
    <cellStyle name="Note 5 2 2 3" xfId="1684"/>
    <cellStyle name="Note 5 2 2 3 2" xfId="8722"/>
    <cellStyle name="Note 5 2 2 3 3" xfId="15759"/>
    <cellStyle name="Note 5 2 2 4" xfId="2857"/>
    <cellStyle name="Note 5 2 2 4 2" xfId="9895"/>
    <cellStyle name="Note 5 2 2 4 3" xfId="16932"/>
    <cellStyle name="Note 5 2 2 5" xfId="4031"/>
    <cellStyle name="Note 5 2 2 5 2" xfId="11068"/>
    <cellStyle name="Note 5 2 2 5 3" xfId="18105"/>
    <cellStyle name="Note 5 2 2 6" xfId="5204"/>
    <cellStyle name="Note 5 2 2 6 2" xfId="12241"/>
    <cellStyle name="Note 5 2 2 6 3" xfId="19278"/>
    <cellStyle name="Note 5 2 2 7" xfId="6377"/>
    <cellStyle name="Note 5 2 2 7 2" xfId="13414"/>
    <cellStyle name="Note 5 2 2 7 3" xfId="20451"/>
    <cellStyle name="Note 5 2 2 8" xfId="7550"/>
    <cellStyle name="Note 5 2 2 9" xfId="14587"/>
    <cellStyle name="Note 5 2 3" xfId="761"/>
    <cellStyle name="Note 5 2 3 2" xfId="1337"/>
    <cellStyle name="Note 5 2 3 2 2" xfId="2452"/>
    <cellStyle name="Note 5 2 3 2 2 2" xfId="9490"/>
    <cellStyle name="Note 5 2 3 2 2 3" xfId="16527"/>
    <cellStyle name="Note 5 2 3 2 3" xfId="3625"/>
    <cellStyle name="Note 5 2 3 2 3 2" xfId="10663"/>
    <cellStyle name="Note 5 2 3 2 3 3" xfId="17700"/>
    <cellStyle name="Note 5 2 3 2 4" xfId="4799"/>
    <cellStyle name="Note 5 2 3 2 4 2" xfId="11836"/>
    <cellStyle name="Note 5 2 3 2 4 3" xfId="18873"/>
    <cellStyle name="Note 5 2 3 2 5" xfId="5972"/>
    <cellStyle name="Note 5 2 3 2 5 2" xfId="13009"/>
    <cellStyle name="Note 5 2 3 2 5 3" xfId="20046"/>
    <cellStyle name="Note 5 2 3 2 6" xfId="7145"/>
    <cellStyle name="Note 5 2 3 2 6 2" xfId="14182"/>
    <cellStyle name="Note 5 2 3 2 6 3" xfId="21219"/>
    <cellStyle name="Note 5 2 3 2 7" xfId="8318"/>
    <cellStyle name="Note 5 2 3 2 8" xfId="15355"/>
    <cellStyle name="Note 5 2 3 3" xfId="1876"/>
    <cellStyle name="Note 5 2 3 3 2" xfId="8914"/>
    <cellStyle name="Note 5 2 3 3 3" xfId="15951"/>
    <cellStyle name="Note 5 2 3 4" xfId="3049"/>
    <cellStyle name="Note 5 2 3 4 2" xfId="10087"/>
    <cellStyle name="Note 5 2 3 4 3" xfId="17124"/>
    <cellStyle name="Note 5 2 3 5" xfId="4223"/>
    <cellStyle name="Note 5 2 3 5 2" xfId="11260"/>
    <cellStyle name="Note 5 2 3 5 3" xfId="18297"/>
    <cellStyle name="Note 5 2 3 6" xfId="5396"/>
    <cellStyle name="Note 5 2 3 6 2" xfId="12433"/>
    <cellStyle name="Note 5 2 3 6 3" xfId="19470"/>
    <cellStyle name="Note 5 2 3 7" xfId="6569"/>
    <cellStyle name="Note 5 2 3 7 2" xfId="13606"/>
    <cellStyle name="Note 5 2 3 7 3" xfId="20643"/>
    <cellStyle name="Note 5 2 3 8" xfId="7742"/>
    <cellStyle name="Note 5 2 3 9" xfId="14779"/>
    <cellStyle name="Note 5 2 4" xfId="955"/>
    <cellStyle name="Note 5 2 4 2" xfId="2070"/>
    <cellStyle name="Note 5 2 4 2 2" xfId="9108"/>
    <cellStyle name="Note 5 2 4 2 3" xfId="16145"/>
    <cellStyle name="Note 5 2 4 3" xfId="3243"/>
    <cellStyle name="Note 5 2 4 3 2" xfId="10281"/>
    <cellStyle name="Note 5 2 4 3 3" xfId="17318"/>
    <cellStyle name="Note 5 2 4 4" xfId="4417"/>
    <cellStyle name="Note 5 2 4 4 2" xfId="11454"/>
    <cellStyle name="Note 5 2 4 4 3" xfId="18491"/>
    <cellStyle name="Note 5 2 4 5" xfId="5590"/>
    <cellStyle name="Note 5 2 4 5 2" xfId="12627"/>
    <cellStyle name="Note 5 2 4 5 3" xfId="19664"/>
    <cellStyle name="Note 5 2 4 6" xfId="6763"/>
    <cellStyle name="Note 5 2 4 6 2" xfId="13800"/>
    <cellStyle name="Note 5 2 4 6 3" xfId="20837"/>
    <cellStyle name="Note 5 2 4 7" xfId="7936"/>
    <cellStyle name="Note 5 2 4 8" xfId="14973"/>
    <cellStyle name="Note 5 2 5" xfId="1494"/>
    <cellStyle name="Note 5 2 5 2" xfId="8532"/>
    <cellStyle name="Note 5 2 5 3" xfId="15569"/>
    <cellStyle name="Note 5 2 6" xfId="2667"/>
    <cellStyle name="Note 5 2 6 2" xfId="9705"/>
    <cellStyle name="Note 5 2 6 3" xfId="16742"/>
    <cellStyle name="Note 5 2 7" xfId="3841"/>
    <cellStyle name="Note 5 2 7 2" xfId="10878"/>
    <cellStyle name="Note 5 2 7 3" xfId="17915"/>
    <cellStyle name="Note 5 2 8" xfId="5014"/>
    <cellStyle name="Note 5 2 8 2" xfId="12051"/>
    <cellStyle name="Note 5 2 8 3" xfId="19088"/>
    <cellStyle name="Note 5 2 9" xfId="6187"/>
    <cellStyle name="Note 5 2 9 2" xfId="13224"/>
    <cellStyle name="Note 5 2 9 3" xfId="20261"/>
    <cellStyle name="Note 5 3" xfId="568"/>
    <cellStyle name="Note 5 3 2" xfId="1144"/>
    <cellStyle name="Note 5 3 2 2" xfId="2259"/>
    <cellStyle name="Note 5 3 2 2 2" xfId="9297"/>
    <cellStyle name="Note 5 3 2 2 3" xfId="16334"/>
    <cellStyle name="Note 5 3 2 3" xfId="3432"/>
    <cellStyle name="Note 5 3 2 3 2" xfId="10470"/>
    <cellStyle name="Note 5 3 2 3 3" xfId="17507"/>
    <cellStyle name="Note 5 3 2 4" xfId="4606"/>
    <cellStyle name="Note 5 3 2 4 2" xfId="11643"/>
    <cellStyle name="Note 5 3 2 4 3" xfId="18680"/>
    <cellStyle name="Note 5 3 2 5" xfId="5779"/>
    <cellStyle name="Note 5 3 2 5 2" xfId="12816"/>
    <cellStyle name="Note 5 3 2 5 3" xfId="19853"/>
    <cellStyle name="Note 5 3 2 6" xfId="6952"/>
    <cellStyle name="Note 5 3 2 6 2" xfId="13989"/>
    <cellStyle name="Note 5 3 2 6 3" xfId="21026"/>
    <cellStyle name="Note 5 3 2 7" xfId="8125"/>
    <cellStyle name="Note 5 3 2 8" xfId="15162"/>
    <cellStyle name="Note 5 3 3" xfId="1683"/>
    <cellStyle name="Note 5 3 3 2" xfId="8721"/>
    <cellStyle name="Note 5 3 3 3" xfId="15758"/>
    <cellStyle name="Note 5 3 4" xfId="2856"/>
    <cellStyle name="Note 5 3 4 2" xfId="9894"/>
    <cellStyle name="Note 5 3 4 3" xfId="16931"/>
    <cellStyle name="Note 5 3 5" xfId="4030"/>
    <cellStyle name="Note 5 3 5 2" xfId="11067"/>
    <cellStyle name="Note 5 3 5 3" xfId="18104"/>
    <cellStyle name="Note 5 3 6" xfId="5203"/>
    <cellStyle name="Note 5 3 6 2" xfId="12240"/>
    <cellStyle name="Note 5 3 6 3" xfId="19277"/>
    <cellStyle name="Note 5 3 7" xfId="6376"/>
    <cellStyle name="Note 5 3 7 2" xfId="13413"/>
    <cellStyle name="Note 5 3 7 3" xfId="20450"/>
    <cellStyle name="Note 5 3 8" xfId="7549"/>
    <cellStyle name="Note 5 3 9" xfId="14586"/>
    <cellStyle name="Note 5 4" xfId="760"/>
    <cellStyle name="Note 5 4 2" xfId="1336"/>
    <cellStyle name="Note 5 4 2 2" xfId="2451"/>
    <cellStyle name="Note 5 4 2 2 2" xfId="9489"/>
    <cellStyle name="Note 5 4 2 2 3" xfId="16526"/>
    <cellStyle name="Note 5 4 2 3" xfId="3624"/>
    <cellStyle name="Note 5 4 2 3 2" xfId="10662"/>
    <cellStyle name="Note 5 4 2 3 3" xfId="17699"/>
    <cellStyle name="Note 5 4 2 4" xfId="4798"/>
    <cellStyle name="Note 5 4 2 4 2" xfId="11835"/>
    <cellStyle name="Note 5 4 2 4 3" xfId="18872"/>
    <cellStyle name="Note 5 4 2 5" xfId="5971"/>
    <cellStyle name="Note 5 4 2 5 2" xfId="13008"/>
    <cellStyle name="Note 5 4 2 5 3" xfId="20045"/>
    <cellStyle name="Note 5 4 2 6" xfId="7144"/>
    <cellStyle name="Note 5 4 2 6 2" xfId="14181"/>
    <cellStyle name="Note 5 4 2 6 3" xfId="21218"/>
    <cellStyle name="Note 5 4 2 7" xfId="8317"/>
    <cellStyle name="Note 5 4 2 8" xfId="15354"/>
    <cellStyle name="Note 5 4 3" xfId="1875"/>
    <cellStyle name="Note 5 4 3 2" xfId="8913"/>
    <cellStyle name="Note 5 4 3 3" xfId="15950"/>
    <cellStyle name="Note 5 4 4" xfId="3048"/>
    <cellStyle name="Note 5 4 4 2" xfId="10086"/>
    <cellStyle name="Note 5 4 4 3" xfId="17123"/>
    <cellStyle name="Note 5 4 5" xfId="4222"/>
    <cellStyle name="Note 5 4 5 2" xfId="11259"/>
    <cellStyle name="Note 5 4 5 3" xfId="18296"/>
    <cellStyle name="Note 5 4 6" xfId="5395"/>
    <cellStyle name="Note 5 4 6 2" xfId="12432"/>
    <cellStyle name="Note 5 4 6 3" xfId="19469"/>
    <cellStyle name="Note 5 4 7" xfId="6568"/>
    <cellStyle name="Note 5 4 7 2" xfId="13605"/>
    <cellStyle name="Note 5 4 7 3" xfId="20642"/>
    <cellStyle name="Note 5 4 8" xfId="7741"/>
    <cellStyle name="Note 5 4 9" xfId="14778"/>
    <cellStyle name="Note 5 5" xfId="859"/>
    <cellStyle name="Note 5 5 2" xfId="1974"/>
    <cellStyle name="Note 5 5 2 2" xfId="9012"/>
    <cellStyle name="Note 5 5 2 3" xfId="16049"/>
    <cellStyle name="Note 5 5 3" xfId="3147"/>
    <cellStyle name="Note 5 5 3 2" xfId="10185"/>
    <cellStyle name="Note 5 5 3 3" xfId="17222"/>
    <cellStyle name="Note 5 5 4" xfId="4321"/>
    <cellStyle name="Note 5 5 4 2" xfId="11358"/>
    <cellStyle name="Note 5 5 4 3" xfId="18395"/>
    <cellStyle name="Note 5 5 5" xfId="5494"/>
    <cellStyle name="Note 5 5 5 2" xfId="12531"/>
    <cellStyle name="Note 5 5 5 3" xfId="19568"/>
    <cellStyle name="Note 5 5 6" xfId="6667"/>
    <cellStyle name="Note 5 5 6 2" xfId="13704"/>
    <cellStyle name="Note 5 5 6 3" xfId="20741"/>
    <cellStyle name="Note 5 5 7" xfId="7840"/>
    <cellStyle name="Note 5 5 8" xfId="14877"/>
    <cellStyle name="Note 5 6" xfId="283"/>
    <cellStyle name="Note 5 6 2" xfId="8436"/>
    <cellStyle name="Note 5 6 3" xfId="15473"/>
    <cellStyle name="Note 5 7" xfId="2571"/>
    <cellStyle name="Note 5 7 2" xfId="9609"/>
    <cellStyle name="Note 5 7 3" xfId="16646"/>
    <cellStyle name="Note 5 8" xfId="3745"/>
    <cellStyle name="Note 5 8 2" xfId="10782"/>
    <cellStyle name="Note 5 8 3" xfId="17819"/>
    <cellStyle name="Note 5 9" xfId="4918"/>
    <cellStyle name="Note 5 9 2" xfId="11955"/>
    <cellStyle name="Note 5 9 3" xfId="18992"/>
    <cellStyle name="Note 6" xfId="147"/>
    <cellStyle name="Note 6 10" xfId="6092"/>
    <cellStyle name="Note 6 10 2" xfId="13129"/>
    <cellStyle name="Note 6 10 3" xfId="20166"/>
    <cellStyle name="Note 6 11" xfId="7265"/>
    <cellStyle name="Note 6 12" xfId="14302"/>
    <cellStyle name="Note 6 2" xfId="380"/>
    <cellStyle name="Note 6 2 10" xfId="7361"/>
    <cellStyle name="Note 6 2 11" xfId="14398"/>
    <cellStyle name="Note 6 2 2" xfId="571"/>
    <cellStyle name="Note 6 2 2 2" xfId="1147"/>
    <cellStyle name="Note 6 2 2 2 2" xfId="2262"/>
    <cellStyle name="Note 6 2 2 2 2 2" xfId="9300"/>
    <cellStyle name="Note 6 2 2 2 2 3" xfId="16337"/>
    <cellStyle name="Note 6 2 2 2 3" xfId="3435"/>
    <cellStyle name="Note 6 2 2 2 3 2" xfId="10473"/>
    <cellStyle name="Note 6 2 2 2 3 3" xfId="17510"/>
    <cellStyle name="Note 6 2 2 2 4" xfId="4609"/>
    <cellStyle name="Note 6 2 2 2 4 2" xfId="11646"/>
    <cellStyle name="Note 6 2 2 2 4 3" xfId="18683"/>
    <cellStyle name="Note 6 2 2 2 5" xfId="5782"/>
    <cellStyle name="Note 6 2 2 2 5 2" xfId="12819"/>
    <cellStyle name="Note 6 2 2 2 5 3" xfId="19856"/>
    <cellStyle name="Note 6 2 2 2 6" xfId="6955"/>
    <cellStyle name="Note 6 2 2 2 6 2" xfId="13992"/>
    <cellStyle name="Note 6 2 2 2 6 3" xfId="21029"/>
    <cellStyle name="Note 6 2 2 2 7" xfId="8128"/>
    <cellStyle name="Note 6 2 2 2 8" xfId="15165"/>
    <cellStyle name="Note 6 2 2 3" xfId="1686"/>
    <cellStyle name="Note 6 2 2 3 2" xfId="8724"/>
    <cellStyle name="Note 6 2 2 3 3" xfId="15761"/>
    <cellStyle name="Note 6 2 2 4" xfId="2859"/>
    <cellStyle name="Note 6 2 2 4 2" xfId="9897"/>
    <cellStyle name="Note 6 2 2 4 3" xfId="16934"/>
    <cellStyle name="Note 6 2 2 5" xfId="4033"/>
    <cellStyle name="Note 6 2 2 5 2" xfId="11070"/>
    <cellStyle name="Note 6 2 2 5 3" xfId="18107"/>
    <cellStyle name="Note 6 2 2 6" xfId="5206"/>
    <cellStyle name="Note 6 2 2 6 2" xfId="12243"/>
    <cellStyle name="Note 6 2 2 6 3" xfId="19280"/>
    <cellStyle name="Note 6 2 2 7" xfId="6379"/>
    <cellStyle name="Note 6 2 2 7 2" xfId="13416"/>
    <cellStyle name="Note 6 2 2 7 3" xfId="20453"/>
    <cellStyle name="Note 6 2 2 8" xfId="7552"/>
    <cellStyle name="Note 6 2 2 9" xfId="14589"/>
    <cellStyle name="Note 6 2 3" xfId="763"/>
    <cellStyle name="Note 6 2 3 2" xfId="1339"/>
    <cellStyle name="Note 6 2 3 2 2" xfId="2454"/>
    <cellStyle name="Note 6 2 3 2 2 2" xfId="9492"/>
    <cellStyle name="Note 6 2 3 2 2 3" xfId="16529"/>
    <cellStyle name="Note 6 2 3 2 3" xfId="3627"/>
    <cellStyle name="Note 6 2 3 2 3 2" xfId="10665"/>
    <cellStyle name="Note 6 2 3 2 3 3" xfId="17702"/>
    <cellStyle name="Note 6 2 3 2 4" xfId="4801"/>
    <cellStyle name="Note 6 2 3 2 4 2" xfId="11838"/>
    <cellStyle name="Note 6 2 3 2 4 3" xfId="18875"/>
    <cellStyle name="Note 6 2 3 2 5" xfId="5974"/>
    <cellStyle name="Note 6 2 3 2 5 2" xfId="13011"/>
    <cellStyle name="Note 6 2 3 2 5 3" xfId="20048"/>
    <cellStyle name="Note 6 2 3 2 6" xfId="7147"/>
    <cellStyle name="Note 6 2 3 2 6 2" xfId="14184"/>
    <cellStyle name="Note 6 2 3 2 6 3" xfId="21221"/>
    <cellStyle name="Note 6 2 3 2 7" xfId="8320"/>
    <cellStyle name="Note 6 2 3 2 8" xfId="15357"/>
    <cellStyle name="Note 6 2 3 3" xfId="1878"/>
    <cellStyle name="Note 6 2 3 3 2" xfId="8916"/>
    <cellStyle name="Note 6 2 3 3 3" xfId="15953"/>
    <cellStyle name="Note 6 2 3 4" xfId="3051"/>
    <cellStyle name="Note 6 2 3 4 2" xfId="10089"/>
    <cellStyle name="Note 6 2 3 4 3" xfId="17126"/>
    <cellStyle name="Note 6 2 3 5" xfId="4225"/>
    <cellStyle name="Note 6 2 3 5 2" xfId="11262"/>
    <cellStyle name="Note 6 2 3 5 3" xfId="18299"/>
    <cellStyle name="Note 6 2 3 6" xfId="5398"/>
    <cellStyle name="Note 6 2 3 6 2" xfId="12435"/>
    <cellStyle name="Note 6 2 3 6 3" xfId="19472"/>
    <cellStyle name="Note 6 2 3 7" xfId="6571"/>
    <cellStyle name="Note 6 2 3 7 2" xfId="13608"/>
    <cellStyle name="Note 6 2 3 7 3" xfId="20645"/>
    <cellStyle name="Note 6 2 3 8" xfId="7744"/>
    <cellStyle name="Note 6 2 3 9" xfId="14781"/>
    <cellStyle name="Note 6 2 4" xfId="956"/>
    <cellStyle name="Note 6 2 4 2" xfId="2071"/>
    <cellStyle name="Note 6 2 4 2 2" xfId="9109"/>
    <cellStyle name="Note 6 2 4 2 3" xfId="16146"/>
    <cellStyle name="Note 6 2 4 3" xfId="3244"/>
    <cellStyle name="Note 6 2 4 3 2" xfId="10282"/>
    <cellStyle name="Note 6 2 4 3 3" xfId="17319"/>
    <cellStyle name="Note 6 2 4 4" xfId="4418"/>
    <cellStyle name="Note 6 2 4 4 2" xfId="11455"/>
    <cellStyle name="Note 6 2 4 4 3" xfId="18492"/>
    <cellStyle name="Note 6 2 4 5" xfId="5591"/>
    <cellStyle name="Note 6 2 4 5 2" xfId="12628"/>
    <cellStyle name="Note 6 2 4 5 3" xfId="19665"/>
    <cellStyle name="Note 6 2 4 6" xfId="6764"/>
    <cellStyle name="Note 6 2 4 6 2" xfId="13801"/>
    <cellStyle name="Note 6 2 4 6 3" xfId="20838"/>
    <cellStyle name="Note 6 2 4 7" xfId="7937"/>
    <cellStyle name="Note 6 2 4 8" xfId="14974"/>
    <cellStyle name="Note 6 2 5" xfId="1495"/>
    <cellStyle name="Note 6 2 5 2" xfId="8533"/>
    <cellStyle name="Note 6 2 5 3" xfId="15570"/>
    <cellStyle name="Note 6 2 6" xfId="2668"/>
    <cellStyle name="Note 6 2 6 2" xfId="9706"/>
    <cellStyle name="Note 6 2 6 3" xfId="16743"/>
    <cellStyle name="Note 6 2 7" xfId="3842"/>
    <cellStyle name="Note 6 2 7 2" xfId="10879"/>
    <cellStyle name="Note 6 2 7 3" xfId="17916"/>
    <cellStyle name="Note 6 2 8" xfId="5015"/>
    <cellStyle name="Note 6 2 8 2" xfId="12052"/>
    <cellStyle name="Note 6 2 8 3" xfId="19089"/>
    <cellStyle name="Note 6 2 9" xfId="6188"/>
    <cellStyle name="Note 6 2 9 2" xfId="13225"/>
    <cellStyle name="Note 6 2 9 3" xfId="20262"/>
    <cellStyle name="Note 6 3" xfId="570"/>
    <cellStyle name="Note 6 3 2" xfId="1146"/>
    <cellStyle name="Note 6 3 2 2" xfId="2261"/>
    <cellStyle name="Note 6 3 2 2 2" xfId="9299"/>
    <cellStyle name="Note 6 3 2 2 3" xfId="16336"/>
    <cellStyle name="Note 6 3 2 3" xfId="3434"/>
    <cellStyle name="Note 6 3 2 3 2" xfId="10472"/>
    <cellStyle name="Note 6 3 2 3 3" xfId="17509"/>
    <cellStyle name="Note 6 3 2 4" xfId="4608"/>
    <cellStyle name="Note 6 3 2 4 2" xfId="11645"/>
    <cellStyle name="Note 6 3 2 4 3" xfId="18682"/>
    <cellStyle name="Note 6 3 2 5" xfId="5781"/>
    <cellStyle name="Note 6 3 2 5 2" xfId="12818"/>
    <cellStyle name="Note 6 3 2 5 3" xfId="19855"/>
    <cellStyle name="Note 6 3 2 6" xfId="6954"/>
    <cellStyle name="Note 6 3 2 6 2" xfId="13991"/>
    <cellStyle name="Note 6 3 2 6 3" xfId="21028"/>
    <cellStyle name="Note 6 3 2 7" xfId="8127"/>
    <cellStyle name="Note 6 3 2 8" xfId="15164"/>
    <cellStyle name="Note 6 3 3" xfId="1685"/>
    <cellStyle name="Note 6 3 3 2" xfId="8723"/>
    <cellStyle name="Note 6 3 3 3" xfId="15760"/>
    <cellStyle name="Note 6 3 4" xfId="2858"/>
    <cellStyle name="Note 6 3 4 2" xfId="9896"/>
    <cellStyle name="Note 6 3 4 3" xfId="16933"/>
    <cellStyle name="Note 6 3 5" xfId="4032"/>
    <cellStyle name="Note 6 3 5 2" xfId="11069"/>
    <cellStyle name="Note 6 3 5 3" xfId="18106"/>
    <cellStyle name="Note 6 3 6" xfId="5205"/>
    <cellStyle name="Note 6 3 6 2" xfId="12242"/>
    <cellStyle name="Note 6 3 6 3" xfId="19279"/>
    <cellStyle name="Note 6 3 7" xfId="6378"/>
    <cellStyle name="Note 6 3 7 2" xfId="13415"/>
    <cellStyle name="Note 6 3 7 3" xfId="20452"/>
    <cellStyle name="Note 6 3 8" xfId="7551"/>
    <cellStyle name="Note 6 3 9" xfId="14588"/>
    <cellStyle name="Note 6 4" xfId="762"/>
    <cellStyle name="Note 6 4 2" xfId="1338"/>
    <cellStyle name="Note 6 4 2 2" xfId="2453"/>
    <cellStyle name="Note 6 4 2 2 2" xfId="9491"/>
    <cellStyle name="Note 6 4 2 2 3" xfId="16528"/>
    <cellStyle name="Note 6 4 2 3" xfId="3626"/>
    <cellStyle name="Note 6 4 2 3 2" xfId="10664"/>
    <cellStyle name="Note 6 4 2 3 3" xfId="17701"/>
    <cellStyle name="Note 6 4 2 4" xfId="4800"/>
    <cellStyle name="Note 6 4 2 4 2" xfId="11837"/>
    <cellStyle name="Note 6 4 2 4 3" xfId="18874"/>
    <cellStyle name="Note 6 4 2 5" xfId="5973"/>
    <cellStyle name="Note 6 4 2 5 2" xfId="13010"/>
    <cellStyle name="Note 6 4 2 5 3" xfId="20047"/>
    <cellStyle name="Note 6 4 2 6" xfId="7146"/>
    <cellStyle name="Note 6 4 2 6 2" xfId="14183"/>
    <cellStyle name="Note 6 4 2 6 3" xfId="21220"/>
    <cellStyle name="Note 6 4 2 7" xfId="8319"/>
    <cellStyle name="Note 6 4 2 8" xfId="15356"/>
    <cellStyle name="Note 6 4 3" xfId="1877"/>
    <cellStyle name="Note 6 4 3 2" xfId="8915"/>
    <cellStyle name="Note 6 4 3 3" xfId="15952"/>
    <cellStyle name="Note 6 4 4" xfId="3050"/>
    <cellStyle name="Note 6 4 4 2" xfId="10088"/>
    <cellStyle name="Note 6 4 4 3" xfId="17125"/>
    <cellStyle name="Note 6 4 5" xfId="4224"/>
    <cellStyle name="Note 6 4 5 2" xfId="11261"/>
    <cellStyle name="Note 6 4 5 3" xfId="18298"/>
    <cellStyle name="Note 6 4 6" xfId="5397"/>
    <cellStyle name="Note 6 4 6 2" xfId="12434"/>
    <cellStyle name="Note 6 4 6 3" xfId="19471"/>
    <cellStyle name="Note 6 4 7" xfId="6570"/>
    <cellStyle name="Note 6 4 7 2" xfId="13607"/>
    <cellStyle name="Note 6 4 7 3" xfId="20644"/>
    <cellStyle name="Note 6 4 8" xfId="7743"/>
    <cellStyle name="Note 6 4 9" xfId="14780"/>
    <cellStyle name="Note 6 5" xfId="860"/>
    <cellStyle name="Note 6 5 2" xfId="1975"/>
    <cellStyle name="Note 6 5 2 2" xfId="9013"/>
    <cellStyle name="Note 6 5 2 3" xfId="16050"/>
    <cellStyle name="Note 6 5 3" xfId="3148"/>
    <cellStyle name="Note 6 5 3 2" xfId="10186"/>
    <cellStyle name="Note 6 5 3 3" xfId="17223"/>
    <cellStyle name="Note 6 5 4" xfId="4322"/>
    <cellStyle name="Note 6 5 4 2" xfId="11359"/>
    <cellStyle name="Note 6 5 4 3" xfId="18396"/>
    <cellStyle name="Note 6 5 5" xfId="5495"/>
    <cellStyle name="Note 6 5 5 2" xfId="12532"/>
    <cellStyle name="Note 6 5 5 3" xfId="19569"/>
    <cellStyle name="Note 6 5 6" xfId="6668"/>
    <cellStyle name="Note 6 5 6 2" xfId="13705"/>
    <cellStyle name="Note 6 5 6 3" xfId="20742"/>
    <cellStyle name="Note 6 5 7" xfId="7841"/>
    <cellStyle name="Note 6 5 8" xfId="14878"/>
    <cellStyle name="Note 6 6" xfId="284"/>
    <cellStyle name="Note 6 6 2" xfId="8437"/>
    <cellStyle name="Note 6 6 3" xfId="15474"/>
    <cellStyle name="Note 6 7" xfId="2572"/>
    <cellStyle name="Note 6 7 2" xfId="9610"/>
    <cellStyle name="Note 6 7 3" xfId="16647"/>
    <cellStyle name="Note 6 8" xfId="3746"/>
    <cellStyle name="Note 6 8 2" xfId="10783"/>
    <cellStyle name="Note 6 8 3" xfId="17820"/>
    <cellStyle name="Note 6 9" xfId="4919"/>
    <cellStyle name="Note 6 9 2" xfId="11956"/>
    <cellStyle name="Note 6 9 3" xfId="18993"/>
    <cellStyle name="Note 7" xfId="163"/>
    <cellStyle name="Note 7 10" xfId="6093"/>
    <cellStyle name="Note 7 10 2" xfId="13130"/>
    <cellStyle name="Note 7 10 3" xfId="20167"/>
    <cellStyle name="Note 7 11" xfId="7266"/>
    <cellStyle name="Note 7 12" xfId="14303"/>
    <cellStyle name="Note 7 2" xfId="381"/>
    <cellStyle name="Note 7 2 10" xfId="7362"/>
    <cellStyle name="Note 7 2 11" xfId="14399"/>
    <cellStyle name="Note 7 2 2" xfId="573"/>
    <cellStyle name="Note 7 2 2 2" xfId="1149"/>
    <cellStyle name="Note 7 2 2 2 2" xfId="2264"/>
    <cellStyle name="Note 7 2 2 2 2 2" xfId="9302"/>
    <cellStyle name="Note 7 2 2 2 2 3" xfId="16339"/>
    <cellStyle name="Note 7 2 2 2 3" xfId="3437"/>
    <cellStyle name="Note 7 2 2 2 3 2" xfId="10475"/>
    <cellStyle name="Note 7 2 2 2 3 3" xfId="17512"/>
    <cellStyle name="Note 7 2 2 2 4" xfId="4611"/>
    <cellStyle name="Note 7 2 2 2 4 2" xfId="11648"/>
    <cellStyle name="Note 7 2 2 2 4 3" xfId="18685"/>
    <cellStyle name="Note 7 2 2 2 5" xfId="5784"/>
    <cellStyle name="Note 7 2 2 2 5 2" xfId="12821"/>
    <cellStyle name="Note 7 2 2 2 5 3" xfId="19858"/>
    <cellStyle name="Note 7 2 2 2 6" xfId="6957"/>
    <cellStyle name="Note 7 2 2 2 6 2" xfId="13994"/>
    <cellStyle name="Note 7 2 2 2 6 3" xfId="21031"/>
    <cellStyle name="Note 7 2 2 2 7" xfId="8130"/>
    <cellStyle name="Note 7 2 2 2 8" xfId="15167"/>
    <cellStyle name="Note 7 2 2 3" xfId="1688"/>
    <cellStyle name="Note 7 2 2 3 2" xfId="8726"/>
    <cellStyle name="Note 7 2 2 3 3" xfId="15763"/>
    <cellStyle name="Note 7 2 2 4" xfId="2861"/>
    <cellStyle name="Note 7 2 2 4 2" xfId="9899"/>
    <cellStyle name="Note 7 2 2 4 3" xfId="16936"/>
    <cellStyle name="Note 7 2 2 5" xfId="4035"/>
    <cellStyle name="Note 7 2 2 5 2" xfId="11072"/>
    <cellStyle name="Note 7 2 2 5 3" xfId="18109"/>
    <cellStyle name="Note 7 2 2 6" xfId="5208"/>
    <cellStyle name="Note 7 2 2 6 2" xfId="12245"/>
    <cellStyle name="Note 7 2 2 6 3" xfId="19282"/>
    <cellStyle name="Note 7 2 2 7" xfId="6381"/>
    <cellStyle name="Note 7 2 2 7 2" xfId="13418"/>
    <cellStyle name="Note 7 2 2 7 3" xfId="20455"/>
    <cellStyle name="Note 7 2 2 8" xfId="7554"/>
    <cellStyle name="Note 7 2 2 9" xfId="14591"/>
    <cellStyle name="Note 7 2 3" xfId="765"/>
    <cellStyle name="Note 7 2 3 2" xfId="1341"/>
    <cellStyle name="Note 7 2 3 2 2" xfId="2456"/>
    <cellStyle name="Note 7 2 3 2 2 2" xfId="9494"/>
    <cellStyle name="Note 7 2 3 2 2 3" xfId="16531"/>
    <cellStyle name="Note 7 2 3 2 3" xfId="3629"/>
    <cellStyle name="Note 7 2 3 2 3 2" xfId="10667"/>
    <cellStyle name="Note 7 2 3 2 3 3" xfId="17704"/>
    <cellStyle name="Note 7 2 3 2 4" xfId="4803"/>
    <cellStyle name="Note 7 2 3 2 4 2" xfId="11840"/>
    <cellStyle name="Note 7 2 3 2 4 3" xfId="18877"/>
    <cellStyle name="Note 7 2 3 2 5" xfId="5976"/>
    <cellStyle name="Note 7 2 3 2 5 2" xfId="13013"/>
    <cellStyle name="Note 7 2 3 2 5 3" xfId="20050"/>
    <cellStyle name="Note 7 2 3 2 6" xfId="7149"/>
    <cellStyle name="Note 7 2 3 2 6 2" xfId="14186"/>
    <cellStyle name="Note 7 2 3 2 6 3" xfId="21223"/>
    <cellStyle name="Note 7 2 3 2 7" xfId="8322"/>
    <cellStyle name="Note 7 2 3 2 8" xfId="15359"/>
    <cellStyle name="Note 7 2 3 3" xfId="1880"/>
    <cellStyle name="Note 7 2 3 3 2" xfId="8918"/>
    <cellStyle name="Note 7 2 3 3 3" xfId="15955"/>
    <cellStyle name="Note 7 2 3 4" xfId="3053"/>
    <cellStyle name="Note 7 2 3 4 2" xfId="10091"/>
    <cellStyle name="Note 7 2 3 4 3" xfId="17128"/>
    <cellStyle name="Note 7 2 3 5" xfId="4227"/>
    <cellStyle name="Note 7 2 3 5 2" xfId="11264"/>
    <cellStyle name="Note 7 2 3 5 3" xfId="18301"/>
    <cellStyle name="Note 7 2 3 6" xfId="5400"/>
    <cellStyle name="Note 7 2 3 6 2" xfId="12437"/>
    <cellStyle name="Note 7 2 3 6 3" xfId="19474"/>
    <cellStyle name="Note 7 2 3 7" xfId="6573"/>
    <cellStyle name="Note 7 2 3 7 2" xfId="13610"/>
    <cellStyle name="Note 7 2 3 7 3" xfId="20647"/>
    <cellStyle name="Note 7 2 3 8" xfId="7746"/>
    <cellStyle name="Note 7 2 3 9" xfId="14783"/>
    <cellStyle name="Note 7 2 4" xfId="957"/>
    <cellStyle name="Note 7 2 4 2" xfId="2072"/>
    <cellStyle name="Note 7 2 4 2 2" xfId="9110"/>
    <cellStyle name="Note 7 2 4 2 3" xfId="16147"/>
    <cellStyle name="Note 7 2 4 3" xfId="3245"/>
    <cellStyle name="Note 7 2 4 3 2" xfId="10283"/>
    <cellStyle name="Note 7 2 4 3 3" xfId="17320"/>
    <cellStyle name="Note 7 2 4 4" xfId="4419"/>
    <cellStyle name="Note 7 2 4 4 2" xfId="11456"/>
    <cellStyle name="Note 7 2 4 4 3" xfId="18493"/>
    <cellStyle name="Note 7 2 4 5" xfId="5592"/>
    <cellStyle name="Note 7 2 4 5 2" xfId="12629"/>
    <cellStyle name="Note 7 2 4 5 3" xfId="19666"/>
    <cellStyle name="Note 7 2 4 6" xfId="6765"/>
    <cellStyle name="Note 7 2 4 6 2" xfId="13802"/>
    <cellStyle name="Note 7 2 4 6 3" xfId="20839"/>
    <cellStyle name="Note 7 2 4 7" xfId="7938"/>
    <cellStyle name="Note 7 2 4 8" xfId="14975"/>
    <cellStyle name="Note 7 2 5" xfId="1496"/>
    <cellStyle name="Note 7 2 5 2" xfId="8534"/>
    <cellStyle name="Note 7 2 5 3" xfId="15571"/>
    <cellStyle name="Note 7 2 6" xfId="2669"/>
    <cellStyle name="Note 7 2 6 2" xfId="9707"/>
    <cellStyle name="Note 7 2 6 3" xfId="16744"/>
    <cellStyle name="Note 7 2 7" xfId="3843"/>
    <cellStyle name="Note 7 2 7 2" xfId="10880"/>
    <cellStyle name="Note 7 2 7 3" xfId="17917"/>
    <cellStyle name="Note 7 2 8" xfId="5016"/>
    <cellStyle name="Note 7 2 8 2" xfId="12053"/>
    <cellStyle name="Note 7 2 8 3" xfId="19090"/>
    <cellStyle name="Note 7 2 9" xfId="6189"/>
    <cellStyle name="Note 7 2 9 2" xfId="13226"/>
    <cellStyle name="Note 7 2 9 3" xfId="20263"/>
    <cellStyle name="Note 7 3" xfId="572"/>
    <cellStyle name="Note 7 3 2" xfId="1148"/>
    <cellStyle name="Note 7 3 2 2" xfId="2263"/>
    <cellStyle name="Note 7 3 2 2 2" xfId="9301"/>
    <cellStyle name="Note 7 3 2 2 3" xfId="16338"/>
    <cellStyle name="Note 7 3 2 3" xfId="3436"/>
    <cellStyle name="Note 7 3 2 3 2" xfId="10474"/>
    <cellStyle name="Note 7 3 2 3 3" xfId="17511"/>
    <cellStyle name="Note 7 3 2 4" xfId="4610"/>
    <cellStyle name="Note 7 3 2 4 2" xfId="11647"/>
    <cellStyle name="Note 7 3 2 4 3" xfId="18684"/>
    <cellStyle name="Note 7 3 2 5" xfId="5783"/>
    <cellStyle name="Note 7 3 2 5 2" xfId="12820"/>
    <cellStyle name="Note 7 3 2 5 3" xfId="19857"/>
    <cellStyle name="Note 7 3 2 6" xfId="6956"/>
    <cellStyle name="Note 7 3 2 6 2" xfId="13993"/>
    <cellStyle name="Note 7 3 2 6 3" xfId="21030"/>
    <cellStyle name="Note 7 3 2 7" xfId="8129"/>
    <cellStyle name="Note 7 3 2 8" xfId="15166"/>
    <cellStyle name="Note 7 3 3" xfId="1687"/>
    <cellStyle name="Note 7 3 3 2" xfId="8725"/>
    <cellStyle name="Note 7 3 3 3" xfId="15762"/>
    <cellStyle name="Note 7 3 4" xfId="2860"/>
    <cellStyle name="Note 7 3 4 2" xfId="9898"/>
    <cellStyle name="Note 7 3 4 3" xfId="16935"/>
    <cellStyle name="Note 7 3 5" xfId="4034"/>
    <cellStyle name="Note 7 3 5 2" xfId="11071"/>
    <cellStyle name="Note 7 3 5 3" xfId="18108"/>
    <cellStyle name="Note 7 3 6" xfId="5207"/>
    <cellStyle name="Note 7 3 6 2" xfId="12244"/>
    <cellStyle name="Note 7 3 6 3" xfId="19281"/>
    <cellStyle name="Note 7 3 7" xfId="6380"/>
    <cellStyle name="Note 7 3 7 2" xfId="13417"/>
    <cellStyle name="Note 7 3 7 3" xfId="20454"/>
    <cellStyle name="Note 7 3 8" xfId="7553"/>
    <cellStyle name="Note 7 3 9" xfId="14590"/>
    <cellStyle name="Note 7 4" xfId="764"/>
    <cellStyle name="Note 7 4 2" xfId="1340"/>
    <cellStyle name="Note 7 4 2 2" xfId="2455"/>
    <cellStyle name="Note 7 4 2 2 2" xfId="9493"/>
    <cellStyle name="Note 7 4 2 2 3" xfId="16530"/>
    <cellStyle name="Note 7 4 2 3" xfId="3628"/>
    <cellStyle name="Note 7 4 2 3 2" xfId="10666"/>
    <cellStyle name="Note 7 4 2 3 3" xfId="17703"/>
    <cellStyle name="Note 7 4 2 4" xfId="4802"/>
    <cellStyle name="Note 7 4 2 4 2" xfId="11839"/>
    <cellStyle name="Note 7 4 2 4 3" xfId="18876"/>
    <cellStyle name="Note 7 4 2 5" xfId="5975"/>
    <cellStyle name="Note 7 4 2 5 2" xfId="13012"/>
    <cellStyle name="Note 7 4 2 5 3" xfId="20049"/>
    <cellStyle name="Note 7 4 2 6" xfId="7148"/>
    <cellStyle name="Note 7 4 2 6 2" xfId="14185"/>
    <cellStyle name="Note 7 4 2 6 3" xfId="21222"/>
    <cellStyle name="Note 7 4 2 7" xfId="8321"/>
    <cellStyle name="Note 7 4 2 8" xfId="15358"/>
    <cellStyle name="Note 7 4 3" xfId="1879"/>
    <cellStyle name="Note 7 4 3 2" xfId="8917"/>
    <cellStyle name="Note 7 4 3 3" xfId="15954"/>
    <cellStyle name="Note 7 4 4" xfId="3052"/>
    <cellStyle name="Note 7 4 4 2" xfId="10090"/>
    <cellStyle name="Note 7 4 4 3" xfId="17127"/>
    <cellStyle name="Note 7 4 5" xfId="4226"/>
    <cellStyle name="Note 7 4 5 2" xfId="11263"/>
    <cellStyle name="Note 7 4 5 3" xfId="18300"/>
    <cellStyle name="Note 7 4 6" xfId="5399"/>
    <cellStyle name="Note 7 4 6 2" xfId="12436"/>
    <cellStyle name="Note 7 4 6 3" xfId="19473"/>
    <cellStyle name="Note 7 4 7" xfId="6572"/>
    <cellStyle name="Note 7 4 7 2" xfId="13609"/>
    <cellStyle name="Note 7 4 7 3" xfId="20646"/>
    <cellStyle name="Note 7 4 8" xfId="7745"/>
    <cellStyle name="Note 7 4 9" xfId="14782"/>
    <cellStyle name="Note 7 5" xfId="861"/>
    <cellStyle name="Note 7 5 2" xfId="1976"/>
    <cellStyle name="Note 7 5 2 2" xfId="9014"/>
    <cellStyle name="Note 7 5 2 3" xfId="16051"/>
    <cellStyle name="Note 7 5 3" xfId="3149"/>
    <cellStyle name="Note 7 5 3 2" xfId="10187"/>
    <cellStyle name="Note 7 5 3 3" xfId="17224"/>
    <cellStyle name="Note 7 5 4" xfId="4323"/>
    <cellStyle name="Note 7 5 4 2" xfId="11360"/>
    <cellStyle name="Note 7 5 4 3" xfId="18397"/>
    <cellStyle name="Note 7 5 5" xfId="5496"/>
    <cellStyle name="Note 7 5 5 2" xfId="12533"/>
    <cellStyle name="Note 7 5 5 3" xfId="19570"/>
    <cellStyle name="Note 7 5 6" xfId="6669"/>
    <cellStyle name="Note 7 5 6 2" xfId="13706"/>
    <cellStyle name="Note 7 5 6 3" xfId="20743"/>
    <cellStyle name="Note 7 5 7" xfId="7842"/>
    <cellStyle name="Note 7 5 8" xfId="14879"/>
    <cellStyle name="Note 7 6" xfId="285"/>
    <cellStyle name="Note 7 6 2" xfId="8438"/>
    <cellStyle name="Note 7 6 3" xfId="15475"/>
    <cellStyle name="Note 7 7" xfId="2573"/>
    <cellStyle name="Note 7 7 2" xfId="9611"/>
    <cellStyle name="Note 7 7 3" xfId="16648"/>
    <cellStyle name="Note 7 8" xfId="3747"/>
    <cellStyle name="Note 7 8 2" xfId="10784"/>
    <cellStyle name="Note 7 8 3" xfId="17821"/>
    <cellStyle name="Note 7 9" xfId="4920"/>
    <cellStyle name="Note 7 9 2" xfId="11957"/>
    <cellStyle name="Note 7 9 3" xfId="18994"/>
    <cellStyle name="Note 8" xfId="1368"/>
    <cellStyle name="Output" xfId="10" builtinId="21" customBuiltin="1"/>
    <cellStyle name="Output 2" xfId="109"/>
    <cellStyle name="Percent 10" xfId="14202"/>
    <cellStyle name="Percent 2" xfId="185"/>
    <cellStyle name="Percent 2 2" xfId="1400"/>
    <cellStyle name="Percent 3" xfId="186"/>
    <cellStyle name="Percent 4" xfId="1372"/>
    <cellStyle name="Percent 4 2" xfId="8338"/>
    <cellStyle name="Percent 4 3" xfId="15375"/>
    <cellStyle name="Percent 5" xfId="2472"/>
    <cellStyle name="Percent 5 2" xfId="9510"/>
    <cellStyle name="Percent 5 3" xfId="16547"/>
    <cellStyle name="Percent 6" xfId="3646"/>
    <cellStyle name="Percent 6 2" xfId="10683"/>
    <cellStyle name="Percent 6 3" xfId="17720"/>
    <cellStyle name="Percent 7" xfId="4819"/>
    <cellStyle name="Percent 7 2" xfId="11856"/>
    <cellStyle name="Percent 7 3" xfId="18893"/>
    <cellStyle name="Percent 8" xfId="5992"/>
    <cellStyle name="Percent 8 2" xfId="13029"/>
    <cellStyle name="Percent 8 3" xfId="20066"/>
    <cellStyle name="Percent 9" xfId="7165"/>
    <cellStyle name="Title" xfId="1" builtinId="15" customBuiltin="1"/>
    <cellStyle name="Title 2" xfId="110"/>
    <cellStyle name="Total" xfId="17" builtinId="25" customBuiltin="1"/>
    <cellStyle name="Total 2" xfId="111"/>
    <cellStyle name="Warning Text" xfId="14" builtinId="11" customBuiltin="1"/>
    <cellStyle name="Warning Text 2" xfId="1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tabSelected="1" workbookViewId="0">
      <pane ySplit="5" topLeftCell="A6" activePane="bottomLeft" state="frozen"/>
      <selection pane="bottomLeft" activeCell="I155" sqref="I155"/>
    </sheetView>
  </sheetViews>
  <sheetFormatPr defaultRowHeight="11.25" x14ac:dyDescent="0.2"/>
  <cols>
    <col min="1" max="1" width="11.5703125" style="1" customWidth="1"/>
    <col min="2" max="2" width="20.140625" style="1" customWidth="1"/>
    <col min="3" max="3" width="23" style="1" customWidth="1"/>
    <col min="4" max="4" width="14.7109375" style="1" customWidth="1"/>
    <col min="5" max="5" width="18.28515625" style="1" customWidth="1"/>
    <col min="6" max="6" width="17.5703125" style="1" customWidth="1"/>
    <col min="7" max="7" width="15.42578125" style="1" customWidth="1"/>
    <col min="8" max="9" width="9.7109375" style="1" customWidth="1"/>
    <col min="10" max="10" width="35.5703125" style="1" customWidth="1"/>
    <col min="11" max="16384" width="9.140625" style="1"/>
  </cols>
  <sheetData>
    <row r="1" spans="1:11" ht="12.75" x14ac:dyDescent="0.2">
      <c r="A1" s="25" t="s">
        <v>343</v>
      </c>
      <c r="B1" s="25"/>
      <c r="C1" s="25"/>
      <c r="D1" s="25"/>
      <c r="E1" s="25"/>
      <c r="F1" s="25"/>
      <c r="G1" s="25"/>
      <c r="H1" s="25"/>
      <c r="I1" s="25"/>
      <c r="J1" s="25"/>
    </row>
    <row r="2" spans="1:11" ht="27.75" customHeight="1" x14ac:dyDescent="0.2">
      <c r="A2" s="35" t="s">
        <v>342</v>
      </c>
      <c r="B2" s="35"/>
      <c r="C2" s="35"/>
      <c r="D2" s="35"/>
      <c r="E2" s="35"/>
      <c r="F2" s="35"/>
      <c r="G2" s="35"/>
      <c r="H2" s="35"/>
      <c r="I2" s="35"/>
      <c r="J2" s="35"/>
      <c r="K2" s="35"/>
    </row>
    <row r="3" spans="1:11" ht="12" thickBot="1" x14ac:dyDescent="0.25"/>
    <row r="4" spans="1:11" ht="30.75" customHeight="1" thickBot="1" x14ac:dyDescent="0.25">
      <c r="A4" s="26" t="s">
        <v>0</v>
      </c>
      <c r="B4" s="23" t="s">
        <v>332</v>
      </c>
      <c r="C4" s="31" t="s">
        <v>323</v>
      </c>
      <c r="D4" s="31"/>
      <c r="E4" s="32" t="s">
        <v>331</v>
      </c>
      <c r="F4" s="33"/>
      <c r="G4" s="23" t="s">
        <v>324</v>
      </c>
      <c r="H4" s="28" t="s">
        <v>328</v>
      </c>
      <c r="I4" s="29"/>
      <c r="J4" s="30"/>
      <c r="K4" s="23" t="s">
        <v>336</v>
      </c>
    </row>
    <row r="5" spans="1:11" ht="90" customHeight="1" thickBot="1" x14ac:dyDescent="0.25">
      <c r="A5" s="27"/>
      <c r="B5" s="34"/>
      <c r="C5" s="15" t="s">
        <v>333</v>
      </c>
      <c r="D5" s="15" t="s">
        <v>334</v>
      </c>
      <c r="E5" s="15" t="s">
        <v>335</v>
      </c>
      <c r="F5" s="15" t="s">
        <v>334</v>
      </c>
      <c r="G5" s="34"/>
      <c r="H5" s="15" t="s">
        <v>326</v>
      </c>
      <c r="I5" s="15" t="s">
        <v>330</v>
      </c>
      <c r="J5" s="15" t="s">
        <v>327</v>
      </c>
      <c r="K5" s="24"/>
    </row>
    <row r="6" spans="1:11" s="9" customFormat="1" ht="20.25" customHeight="1" thickTop="1" thickBot="1" x14ac:dyDescent="0.25">
      <c r="A6" s="16" t="s">
        <v>325</v>
      </c>
      <c r="B6" s="17"/>
      <c r="C6" s="18"/>
      <c r="D6" s="18"/>
      <c r="E6" s="18"/>
      <c r="F6" s="18"/>
      <c r="G6" s="19">
        <f>SUM(G7:G161)</f>
        <v>3687.7919999999986</v>
      </c>
      <c r="H6" s="20">
        <f>SUM(H7:H161)</f>
        <v>655.53999999999974</v>
      </c>
      <c r="I6" s="20">
        <f>SUM(I7:I161)</f>
        <v>7.0399999999999983</v>
      </c>
      <c r="J6" s="20">
        <f>SUM(J7:J161)</f>
        <v>662.58</v>
      </c>
      <c r="K6" s="21">
        <f>(J6/G6)*1000</f>
        <v>179.66848455661284</v>
      </c>
    </row>
    <row r="7" spans="1:11" ht="106.5" customHeight="1" thickTop="1" x14ac:dyDescent="0.2">
      <c r="A7" s="2" t="s">
        <v>1</v>
      </c>
      <c r="B7" s="3" t="s">
        <v>3</v>
      </c>
      <c r="C7" s="3" t="s">
        <v>316</v>
      </c>
      <c r="D7" s="22" t="s">
        <v>345</v>
      </c>
      <c r="E7" s="4" t="s">
        <v>5</v>
      </c>
      <c r="F7" s="4" t="s">
        <v>4</v>
      </c>
      <c r="G7" s="7">
        <v>19.483000000000001</v>
      </c>
      <c r="H7" s="6">
        <f>1.55+0.03</f>
        <v>1.58</v>
      </c>
      <c r="I7" s="6">
        <f>0.02+0.05</f>
        <v>7.0000000000000007E-2</v>
      </c>
      <c r="J7" s="6">
        <f>H7+I7</f>
        <v>1.6500000000000001</v>
      </c>
      <c r="K7" s="6">
        <f>(J7/G7)*1000</f>
        <v>84.68921623979881</v>
      </c>
    </row>
    <row r="8" spans="1:11" s="9" customFormat="1" x14ac:dyDescent="0.2">
      <c r="G8" s="10"/>
      <c r="H8" s="11"/>
      <c r="I8" s="11"/>
      <c r="J8" s="11"/>
      <c r="K8" s="8"/>
    </row>
    <row r="9" spans="1:11" ht="90" x14ac:dyDescent="0.2">
      <c r="A9" s="2" t="s">
        <v>2</v>
      </c>
      <c r="B9" s="4" t="s">
        <v>6</v>
      </c>
      <c r="C9" s="3" t="s">
        <v>317</v>
      </c>
      <c r="D9" s="2" t="s">
        <v>329</v>
      </c>
      <c r="E9" s="2" t="s">
        <v>329</v>
      </c>
      <c r="F9" s="3" t="s">
        <v>7</v>
      </c>
      <c r="G9" s="7">
        <v>41.959000000000003</v>
      </c>
      <c r="H9" s="6">
        <v>9.7799999999999994</v>
      </c>
      <c r="I9" s="6">
        <v>0.27</v>
      </c>
      <c r="J9" s="6">
        <f>H9+I9</f>
        <v>10.049999999999999</v>
      </c>
      <c r="K9" s="6">
        <f>(J9/G9)*1000</f>
        <v>239.51953097070947</v>
      </c>
    </row>
    <row r="10" spans="1:11" s="9" customFormat="1" x14ac:dyDescent="0.2">
      <c r="G10" s="10"/>
      <c r="H10" s="11"/>
      <c r="I10" s="11"/>
      <c r="J10" s="11"/>
      <c r="K10" s="8"/>
    </row>
    <row r="11" spans="1:11" ht="100.5" customHeight="1" x14ac:dyDescent="0.2">
      <c r="A11" s="2" t="s">
        <v>8</v>
      </c>
      <c r="B11" s="3" t="s">
        <v>9</v>
      </c>
      <c r="C11" s="3" t="s">
        <v>318</v>
      </c>
      <c r="D11" s="2" t="s">
        <v>329</v>
      </c>
      <c r="E11" s="2" t="s">
        <v>329</v>
      </c>
      <c r="F11" s="3" t="s">
        <v>10</v>
      </c>
      <c r="G11" s="7">
        <v>59.08</v>
      </c>
      <c r="H11" s="6">
        <f>13.65</f>
        <v>13.65</v>
      </c>
      <c r="I11" s="6">
        <v>0.01</v>
      </c>
      <c r="J11" s="6">
        <f>H11+I11</f>
        <v>13.66</v>
      </c>
      <c r="K11" s="6">
        <f>(J11/G11)*1000</f>
        <v>231.21191604603928</v>
      </c>
    </row>
    <row r="12" spans="1:11" s="9" customFormat="1" x14ac:dyDescent="0.2">
      <c r="G12" s="10"/>
      <c r="H12" s="11"/>
      <c r="I12" s="11"/>
      <c r="J12" s="11"/>
      <c r="K12" s="8"/>
    </row>
    <row r="13" spans="1:11" s="9" customFormat="1" ht="112.5" x14ac:dyDescent="0.2">
      <c r="A13" s="5" t="s">
        <v>11</v>
      </c>
      <c r="B13" s="12" t="s">
        <v>12</v>
      </c>
      <c r="C13" s="13" t="s">
        <v>320</v>
      </c>
      <c r="D13" s="5" t="s">
        <v>329</v>
      </c>
      <c r="E13" s="5" t="s">
        <v>329</v>
      </c>
      <c r="F13" s="13" t="s">
        <v>338</v>
      </c>
      <c r="G13" s="14">
        <v>28.658999999999999</v>
      </c>
      <c r="H13" s="8">
        <f>3.04</f>
        <v>3.04</v>
      </c>
      <c r="I13" s="8">
        <v>0.43</v>
      </c>
      <c r="J13" s="8">
        <f>H13+I13</f>
        <v>3.47</v>
      </c>
      <c r="K13" s="8">
        <f>(J13/G13)*1000</f>
        <v>121.07889319236541</v>
      </c>
    </row>
    <row r="14" spans="1:11" s="9" customFormat="1" x14ac:dyDescent="0.2">
      <c r="G14" s="10"/>
      <c r="H14" s="11"/>
      <c r="I14" s="11"/>
      <c r="J14" s="11"/>
      <c r="K14" s="8"/>
    </row>
    <row r="15" spans="1:11" s="9" customFormat="1" ht="78.75" x14ac:dyDescent="0.2">
      <c r="A15" s="5" t="s">
        <v>13</v>
      </c>
      <c r="B15" s="13" t="s">
        <v>14</v>
      </c>
      <c r="C15" s="13" t="s">
        <v>319</v>
      </c>
      <c r="D15" s="13" t="s">
        <v>321</v>
      </c>
      <c r="E15" s="5" t="s">
        <v>15</v>
      </c>
      <c r="F15" s="13" t="s">
        <v>16</v>
      </c>
      <c r="G15" s="14">
        <v>22.036999999999999</v>
      </c>
      <c r="H15" s="8">
        <f>2.87+0.16</f>
        <v>3.0300000000000002</v>
      </c>
      <c r="I15" s="8">
        <f>0.02+0.07</f>
        <v>9.0000000000000011E-2</v>
      </c>
      <c r="J15" s="8">
        <f>H15+I15</f>
        <v>3.12</v>
      </c>
      <c r="K15" s="8">
        <f>(J15/G15)*1000</f>
        <v>141.58006988247041</v>
      </c>
    </row>
    <row r="16" spans="1:11" s="9" customFormat="1" x14ac:dyDescent="0.2">
      <c r="G16" s="10"/>
      <c r="H16" s="11"/>
      <c r="I16" s="11"/>
      <c r="J16" s="11"/>
      <c r="K16" s="8"/>
    </row>
    <row r="17" spans="1:11" s="9" customFormat="1" ht="123.75" x14ac:dyDescent="0.2">
      <c r="A17" s="5" t="s">
        <v>17</v>
      </c>
      <c r="B17" s="13" t="s">
        <v>18</v>
      </c>
      <c r="C17" s="13" t="s">
        <v>19</v>
      </c>
      <c r="D17" s="5" t="s">
        <v>329</v>
      </c>
      <c r="E17" s="5" t="s">
        <v>329</v>
      </c>
      <c r="F17" s="13" t="s">
        <v>20</v>
      </c>
      <c r="G17" s="14">
        <v>29.260999999999999</v>
      </c>
      <c r="H17" s="8">
        <v>5.56</v>
      </c>
      <c r="I17" s="8">
        <v>0.12</v>
      </c>
      <c r="J17" s="8">
        <f>H17+I17</f>
        <v>5.68</v>
      </c>
      <c r="K17" s="8">
        <f>(J17/G17)*1000</f>
        <v>194.11503366255425</v>
      </c>
    </row>
    <row r="18" spans="1:11" s="9" customFormat="1" x14ac:dyDescent="0.2">
      <c r="G18" s="10"/>
      <c r="H18" s="11"/>
      <c r="I18" s="11"/>
      <c r="J18" s="11"/>
      <c r="K18" s="8"/>
    </row>
    <row r="19" spans="1:11" s="9" customFormat="1" ht="135" x14ac:dyDescent="0.2">
      <c r="A19" s="5" t="s">
        <v>21</v>
      </c>
      <c r="B19" s="13" t="s">
        <v>22</v>
      </c>
      <c r="C19" s="13" t="s">
        <v>23</v>
      </c>
      <c r="D19" s="13" t="s">
        <v>24</v>
      </c>
      <c r="E19" s="5" t="s">
        <v>329</v>
      </c>
      <c r="F19" s="13" t="s">
        <v>25</v>
      </c>
      <c r="G19" s="14">
        <v>92.198999999999998</v>
      </c>
      <c r="H19" s="8">
        <f>18.38+1.55</f>
        <v>19.93</v>
      </c>
      <c r="I19" s="8">
        <f>0.02</f>
        <v>0.02</v>
      </c>
      <c r="J19" s="8">
        <f>H19+I19</f>
        <v>19.95</v>
      </c>
      <c r="K19" s="8">
        <f>(J19/G19)*1000</f>
        <v>216.37978719942731</v>
      </c>
    </row>
    <row r="20" spans="1:11" s="9" customFormat="1" x14ac:dyDescent="0.2">
      <c r="G20" s="10"/>
      <c r="H20" s="11"/>
      <c r="I20" s="11"/>
      <c r="J20" s="11"/>
      <c r="K20" s="8"/>
    </row>
    <row r="21" spans="1:11" s="9" customFormat="1" ht="33.75" x14ac:dyDescent="0.2">
      <c r="A21" s="5" t="s">
        <v>26</v>
      </c>
      <c r="B21" s="13" t="s">
        <v>27</v>
      </c>
      <c r="C21" s="9" t="s">
        <v>28</v>
      </c>
      <c r="D21" s="13" t="s">
        <v>29</v>
      </c>
      <c r="E21" s="5" t="s">
        <v>329</v>
      </c>
      <c r="F21" s="5" t="s">
        <v>329</v>
      </c>
      <c r="G21" s="10">
        <v>19.574999999999999</v>
      </c>
      <c r="H21" s="8">
        <f>0.57+1.76</f>
        <v>2.33</v>
      </c>
      <c r="I21" s="8">
        <v>0</v>
      </c>
      <c r="J21" s="8">
        <f>H21+I21</f>
        <v>2.33</v>
      </c>
      <c r="K21" s="8">
        <f>(J21/G21)*1000</f>
        <v>119.029374201788</v>
      </c>
    </row>
    <row r="22" spans="1:11" s="9" customFormat="1" x14ac:dyDescent="0.2">
      <c r="G22" s="10"/>
      <c r="H22" s="11"/>
      <c r="I22" s="11"/>
      <c r="J22" s="11"/>
      <c r="K22" s="8"/>
    </row>
    <row r="23" spans="1:11" s="9" customFormat="1" ht="56.25" x14ac:dyDescent="0.2">
      <c r="A23" s="5" t="s">
        <v>30</v>
      </c>
      <c r="B23" s="13" t="s">
        <v>31</v>
      </c>
      <c r="C23" s="13" t="s">
        <v>32</v>
      </c>
      <c r="D23" s="13" t="s">
        <v>33</v>
      </c>
      <c r="E23" s="5" t="s">
        <v>329</v>
      </c>
      <c r="F23" s="5" t="s">
        <v>329</v>
      </c>
      <c r="G23" s="10">
        <v>24.815999999999999</v>
      </c>
      <c r="H23" s="8">
        <f>4.27+1.5</f>
        <v>5.77</v>
      </c>
      <c r="I23" s="8">
        <v>0</v>
      </c>
      <c r="J23" s="8">
        <f>H23+I23</f>
        <v>5.77</v>
      </c>
      <c r="K23" s="8">
        <f>(J23/G23)*1000</f>
        <v>232.51128304319792</v>
      </c>
    </row>
    <row r="24" spans="1:11" s="9" customFormat="1" x14ac:dyDescent="0.2">
      <c r="G24" s="10"/>
      <c r="H24" s="11"/>
      <c r="I24" s="11"/>
      <c r="J24" s="11"/>
      <c r="K24" s="8"/>
    </row>
    <row r="25" spans="1:11" s="9" customFormat="1" ht="78.75" x14ac:dyDescent="0.2">
      <c r="A25" s="5" t="s">
        <v>34</v>
      </c>
      <c r="B25" s="13" t="s">
        <v>35</v>
      </c>
      <c r="C25" s="13" t="s">
        <v>36</v>
      </c>
      <c r="D25" s="5" t="s">
        <v>329</v>
      </c>
      <c r="E25" s="13" t="s">
        <v>37</v>
      </c>
      <c r="F25" s="13" t="s">
        <v>38</v>
      </c>
      <c r="G25" s="14">
        <v>30.318000000000001</v>
      </c>
      <c r="H25" s="8">
        <f>3.05+0</f>
        <v>3.05</v>
      </c>
      <c r="I25" s="8">
        <f>0.27+0.31</f>
        <v>0.58000000000000007</v>
      </c>
      <c r="J25" s="8">
        <f>H25+I25</f>
        <v>3.63</v>
      </c>
      <c r="K25" s="8">
        <f>(J25/G25)*1000</f>
        <v>119.73085295863842</v>
      </c>
    </row>
    <row r="26" spans="1:11" s="9" customFormat="1" x14ac:dyDescent="0.2">
      <c r="G26" s="10"/>
      <c r="H26" s="8"/>
      <c r="I26" s="8"/>
      <c r="J26" s="8"/>
      <c r="K26" s="8"/>
    </row>
    <row r="27" spans="1:11" s="9" customFormat="1" ht="78.75" x14ac:dyDescent="0.2">
      <c r="A27" s="5" t="s">
        <v>39</v>
      </c>
      <c r="B27" s="13" t="s">
        <v>40</v>
      </c>
      <c r="C27" s="13" t="s">
        <v>41</v>
      </c>
      <c r="D27" s="5" t="s">
        <v>329</v>
      </c>
      <c r="E27" s="5" t="s">
        <v>329</v>
      </c>
      <c r="F27" s="5" t="s">
        <v>329</v>
      </c>
      <c r="G27" s="10">
        <v>208.11600000000001</v>
      </c>
      <c r="H27" s="8">
        <v>58.81</v>
      </c>
      <c r="I27" s="8">
        <v>0</v>
      </c>
      <c r="J27" s="8">
        <f>H27+I27</f>
        <v>58.81</v>
      </c>
      <c r="K27" s="8">
        <f>(J27/G27)*1000</f>
        <v>282.58279036691073</v>
      </c>
    </row>
    <row r="28" spans="1:11" s="9" customFormat="1" ht="17.25" customHeight="1" x14ac:dyDescent="0.2">
      <c r="G28" s="10"/>
      <c r="H28" s="8"/>
      <c r="I28" s="8"/>
      <c r="J28" s="8"/>
      <c r="K28" s="8"/>
    </row>
    <row r="29" spans="1:11" s="9" customFormat="1" ht="67.5" x14ac:dyDescent="0.2">
      <c r="A29" s="5" t="s">
        <v>42</v>
      </c>
      <c r="B29" s="13" t="s">
        <v>43</v>
      </c>
      <c r="C29" s="13" t="s">
        <v>44</v>
      </c>
      <c r="D29" s="5" t="s">
        <v>329</v>
      </c>
      <c r="E29" s="5" t="s">
        <v>329</v>
      </c>
      <c r="F29" s="5" t="s">
        <v>329</v>
      </c>
      <c r="G29" s="10">
        <v>50.917000000000002</v>
      </c>
      <c r="H29" s="8">
        <v>9.73</v>
      </c>
      <c r="I29" s="8">
        <v>0</v>
      </c>
      <c r="J29" s="8">
        <f>H29+I29</f>
        <v>9.73</v>
      </c>
      <c r="K29" s="8">
        <f>(J29/G29)*1000</f>
        <v>191.09531197831765</v>
      </c>
    </row>
    <row r="30" spans="1:11" s="9" customFormat="1" ht="15" customHeight="1" x14ac:dyDescent="0.2">
      <c r="G30" s="10"/>
      <c r="H30" s="8"/>
      <c r="I30" s="8"/>
      <c r="J30" s="8"/>
      <c r="K30" s="8"/>
    </row>
    <row r="31" spans="1:11" s="9" customFormat="1" ht="223.5" customHeight="1" x14ac:dyDescent="0.2">
      <c r="A31" s="5" t="s">
        <v>45</v>
      </c>
      <c r="B31" s="13" t="s">
        <v>46</v>
      </c>
      <c r="C31" s="13" t="s">
        <v>47</v>
      </c>
      <c r="D31" s="5" t="s">
        <v>329</v>
      </c>
      <c r="E31" s="13" t="s">
        <v>48</v>
      </c>
      <c r="F31" s="12" t="s">
        <v>339</v>
      </c>
      <c r="G31" s="14">
        <v>142.893</v>
      </c>
      <c r="H31" s="8">
        <v>16.21</v>
      </c>
      <c r="I31" s="8">
        <f>0.06+0.56</f>
        <v>0.62000000000000011</v>
      </c>
      <c r="J31" s="8">
        <f>H31+I31</f>
        <v>16.830000000000002</v>
      </c>
      <c r="K31" s="8">
        <f>(J31/G31)*1000</f>
        <v>117.78043711028532</v>
      </c>
    </row>
    <row r="32" spans="1:11" s="9" customFormat="1" ht="15" customHeight="1" x14ac:dyDescent="0.2">
      <c r="G32" s="10"/>
      <c r="H32" s="8"/>
      <c r="I32" s="8"/>
      <c r="J32" s="8"/>
      <c r="K32" s="8"/>
    </row>
    <row r="33" spans="1:11" s="9" customFormat="1" ht="67.5" x14ac:dyDescent="0.2">
      <c r="A33" s="5" t="s">
        <v>49</v>
      </c>
      <c r="B33" s="13" t="s">
        <v>50</v>
      </c>
      <c r="C33" s="13" t="s">
        <v>51</v>
      </c>
      <c r="D33" s="13" t="s">
        <v>52</v>
      </c>
      <c r="E33" s="5" t="s">
        <v>329</v>
      </c>
      <c r="F33" s="5" t="s">
        <v>329</v>
      </c>
      <c r="G33" s="10">
        <v>35.158999999999999</v>
      </c>
      <c r="H33" s="8">
        <f>3.3+0.14</f>
        <v>3.44</v>
      </c>
      <c r="I33" s="8">
        <v>0</v>
      </c>
      <c r="J33" s="8">
        <f>H33+I33</f>
        <v>3.44</v>
      </c>
      <c r="K33" s="8">
        <f>(J33/G33)*1000</f>
        <v>97.841235530020768</v>
      </c>
    </row>
    <row r="34" spans="1:11" s="9" customFormat="1" ht="15" customHeight="1" x14ac:dyDescent="0.2">
      <c r="G34" s="10"/>
      <c r="H34" s="8"/>
      <c r="I34" s="8"/>
      <c r="J34" s="8"/>
      <c r="K34" s="8"/>
    </row>
    <row r="35" spans="1:11" s="9" customFormat="1" ht="45" x14ac:dyDescent="0.2">
      <c r="A35" s="5" t="s">
        <v>53</v>
      </c>
      <c r="B35" s="13" t="s">
        <v>54</v>
      </c>
      <c r="C35" s="13" t="s">
        <v>55</v>
      </c>
      <c r="D35" s="5" t="s">
        <v>329</v>
      </c>
      <c r="E35" s="5" t="s">
        <v>329</v>
      </c>
      <c r="F35" s="5" t="s">
        <v>329</v>
      </c>
      <c r="G35" s="10">
        <v>47.648000000000003</v>
      </c>
      <c r="H35" s="8">
        <v>4.97</v>
      </c>
      <c r="I35" s="8">
        <v>0</v>
      </c>
      <c r="J35" s="8">
        <f>H35+I35</f>
        <v>4.97</v>
      </c>
      <c r="K35" s="8">
        <f>(J35/G35)*1000</f>
        <v>104.30658159838816</v>
      </c>
    </row>
    <row r="36" spans="1:11" s="9" customFormat="1" ht="15" customHeight="1" x14ac:dyDescent="0.2">
      <c r="G36" s="10"/>
      <c r="H36" s="8"/>
      <c r="I36" s="8"/>
      <c r="J36" s="8"/>
      <c r="K36" s="8"/>
    </row>
    <row r="37" spans="1:11" s="9" customFormat="1" ht="78.75" x14ac:dyDescent="0.2">
      <c r="A37" s="5" t="s">
        <v>56</v>
      </c>
      <c r="B37" s="13" t="s">
        <v>57</v>
      </c>
      <c r="C37" s="13" t="s">
        <v>58</v>
      </c>
      <c r="D37" s="5" t="s">
        <v>329</v>
      </c>
      <c r="E37" s="13" t="s">
        <v>59</v>
      </c>
      <c r="F37" s="13" t="s">
        <v>60</v>
      </c>
      <c r="G37" s="14">
        <v>176.762</v>
      </c>
      <c r="H37" s="8">
        <v>39.1</v>
      </c>
      <c r="I37" s="8">
        <v>0.06</v>
      </c>
      <c r="J37" s="8">
        <f>H37+I37</f>
        <v>39.160000000000004</v>
      </c>
      <c r="K37" s="8">
        <f>(J37/G37)*1000</f>
        <v>221.54082891119134</v>
      </c>
    </row>
    <row r="38" spans="1:11" s="9" customFormat="1" ht="15" customHeight="1" x14ac:dyDescent="0.2">
      <c r="G38" s="10"/>
      <c r="H38" s="8"/>
      <c r="I38" s="8"/>
      <c r="J38" s="8"/>
      <c r="K38" s="8"/>
    </row>
    <row r="39" spans="1:11" s="9" customFormat="1" x14ac:dyDescent="0.2">
      <c r="A39" s="5" t="s">
        <v>61</v>
      </c>
      <c r="B39" s="9" t="s">
        <v>322</v>
      </c>
      <c r="C39" s="13" t="s">
        <v>62</v>
      </c>
      <c r="D39" s="5" t="s">
        <v>329</v>
      </c>
      <c r="E39" s="5" t="s">
        <v>329</v>
      </c>
      <c r="F39" s="5" t="s">
        <v>329</v>
      </c>
      <c r="G39" s="10">
        <v>28.14</v>
      </c>
      <c r="H39" s="8">
        <v>5.25</v>
      </c>
      <c r="I39" s="8">
        <v>0</v>
      </c>
      <c r="J39" s="8">
        <f>H39+I39</f>
        <v>5.25</v>
      </c>
      <c r="K39" s="8">
        <f>(J39/G39)*1000</f>
        <v>186.56716417910445</v>
      </c>
    </row>
    <row r="40" spans="1:11" s="9" customFormat="1" ht="15" customHeight="1" x14ac:dyDescent="0.2">
      <c r="G40" s="10"/>
      <c r="H40" s="8"/>
      <c r="I40" s="8"/>
      <c r="J40" s="8"/>
      <c r="K40" s="8"/>
    </row>
    <row r="41" spans="1:11" s="9" customFormat="1" ht="112.5" x14ac:dyDescent="0.2">
      <c r="A41" s="5" t="s">
        <v>63</v>
      </c>
      <c r="B41" s="13" t="s">
        <v>64</v>
      </c>
      <c r="C41" s="13" t="s">
        <v>68</v>
      </c>
      <c r="D41" s="13" t="s">
        <v>65</v>
      </c>
      <c r="E41" s="13" t="s">
        <v>66</v>
      </c>
      <c r="F41" s="13" t="s">
        <v>67</v>
      </c>
      <c r="G41" s="14">
        <v>48.119</v>
      </c>
      <c r="H41" s="8">
        <f>6+0.05</f>
        <v>6.05</v>
      </c>
      <c r="I41" s="8">
        <f>0.02+0.01</f>
        <v>0.03</v>
      </c>
      <c r="J41" s="8">
        <f>H41+I41</f>
        <v>6.08</v>
      </c>
      <c r="K41" s="8">
        <f>(J41/G41)*1000</f>
        <v>126.35341549076249</v>
      </c>
    </row>
    <row r="42" spans="1:11" s="9" customFormat="1" ht="15" customHeight="1" x14ac:dyDescent="0.2">
      <c r="G42" s="10"/>
      <c r="H42" s="8"/>
      <c r="I42" s="8"/>
      <c r="J42" s="8"/>
      <c r="K42" s="8"/>
    </row>
    <row r="43" spans="1:11" s="9" customFormat="1" ht="45" x14ac:dyDescent="0.2">
      <c r="A43" s="5" t="s">
        <v>69</v>
      </c>
      <c r="B43" s="13" t="s">
        <v>70</v>
      </c>
      <c r="C43" s="13" t="s">
        <v>71</v>
      </c>
      <c r="D43" s="5" t="s">
        <v>329</v>
      </c>
      <c r="E43" s="5" t="s">
        <v>329</v>
      </c>
      <c r="F43" s="5" t="s">
        <v>329</v>
      </c>
      <c r="G43" s="10">
        <v>13.631</v>
      </c>
      <c r="H43" s="8">
        <v>1.28</v>
      </c>
      <c r="I43" s="8">
        <v>0</v>
      </c>
      <c r="J43" s="8">
        <f>H43+I43</f>
        <v>1.28</v>
      </c>
      <c r="K43" s="8">
        <f>(J43/G43)*1000</f>
        <v>93.903602083486163</v>
      </c>
    </row>
    <row r="44" spans="1:11" s="9" customFormat="1" ht="15" customHeight="1" x14ac:dyDescent="0.2">
      <c r="G44" s="10"/>
      <c r="H44" s="8"/>
      <c r="I44" s="8"/>
      <c r="J44" s="8"/>
      <c r="K44" s="8"/>
    </row>
    <row r="45" spans="1:11" s="9" customFormat="1" ht="56.25" x14ac:dyDescent="0.2">
      <c r="A45" s="5" t="s">
        <v>72</v>
      </c>
      <c r="B45" s="13" t="s">
        <v>73</v>
      </c>
      <c r="C45" s="13" t="s">
        <v>74</v>
      </c>
      <c r="D45" s="13" t="s">
        <v>75</v>
      </c>
      <c r="E45" s="9" t="s">
        <v>76</v>
      </c>
      <c r="F45" s="9" t="s">
        <v>77</v>
      </c>
      <c r="G45" s="10">
        <v>18.782</v>
      </c>
      <c r="H45" s="8">
        <f>2.34+0.15</f>
        <v>2.4899999999999998</v>
      </c>
      <c r="I45" s="8">
        <v>0.02</v>
      </c>
      <c r="J45" s="8">
        <f>H45+I45</f>
        <v>2.5099999999999998</v>
      </c>
      <c r="K45" s="8">
        <f>(J45/G45)*1000</f>
        <v>133.63859013949525</v>
      </c>
    </row>
    <row r="46" spans="1:11" s="9" customFormat="1" ht="15" customHeight="1" x14ac:dyDescent="0.2">
      <c r="G46" s="10"/>
      <c r="H46" s="8"/>
      <c r="I46" s="8"/>
      <c r="J46" s="8"/>
      <c r="K46" s="8"/>
    </row>
    <row r="47" spans="1:11" s="9" customFormat="1" ht="56.25" x14ac:dyDescent="0.2">
      <c r="A47" s="5" t="s">
        <v>78</v>
      </c>
      <c r="B47" s="13" t="s">
        <v>79</v>
      </c>
      <c r="C47" s="13" t="s">
        <v>80</v>
      </c>
      <c r="D47" s="5" t="s">
        <v>329</v>
      </c>
      <c r="E47" s="5" t="s">
        <v>329</v>
      </c>
      <c r="F47" s="13" t="s">
        <v>81</v>
      </c>
      <c r="G47" s="14">
        <v>38.429000000000002</v>
      </c>
      <c r="H47" s="8">
        <v>3.82</v>
      </c>
      <c r="I47" s="8">
        <v>0.04</v>
      </c>
      <c r="J47" s="8">
        <f>H47+I47</f>
        <v>3.86</v>
      </c>
      <c r="K47" s="8">
        <f>(J47/G47)*1000</f>
        <v>100.44497645007677</v>
      </c>
    </row>
    <row r="48" spans="1:11" s="9" customFormat="1" ht="15" customHeight="1" x14ac:dyDescent="0.2">
      <c r="G48" s="10"/>
      <c r="H48" s="8"/>
      <c r="I48" s="8"/>
      <c r="J48" s="8"/>
      <c r="K48" s="8"/>
    </row>
    <row r="49" spans="1:11" s="9" customFormat="1" ht="67.5" x14ac:dyDescent="0.2">
      <c r="A49" s="5" t="s">
        <v>82</v>
      </c>
      <c r="B49" s="13" t="s">
        <v>84</v>
      </c>
      <c r="C49" s="13" t="s">
        <v>83</v>
      </c>
      <c r="D49" s="13" t="s">
        <v>85</v>
      </c>
      <c r="E49" s="9" t="s">
        <v>86</v>
      </c>
      <c r="F49" s="13" t="s">
        <v>87</v>
      </c>
      <c r="G49" s="14">
        <v>40.512</v>
      </c>
      <c r="H49" s="8">
        <f>1.63+5.15</f>
        <v>6.78</v>
      </c>
      <c r="I49" s="8">
        <f>0.01+0.06</f>
        <v>6.9999999999999993E-2</v>
      </c>
      <c r="J49" s="8">
        <f>H49+I49</f>
        <v>6.8500000000000005</v>
      </c>
      <c r="K49" s="8">
        <f>(J49/G49)*1000</f>
        <v>169.08570300157979</v>
      </c>
    </row>
    <row r="50" spans="1:11" s="9" customFormat="1" ht="15" customHeight="1" x14ac:dyDescent="0.2">
      <c r="G50" s="10"/>
      <c r="H50" s="8"/>
      <c r="I50" s="8"/>
      <c r="J50" s="8"/>
      <c r="K50" s="8"/>
    </row>
    <row r="51" spans="1:11" s="9" customFormat="1" ht="90" x14ac:dyDescent="0.2">
      <c r="A51" s="5" t="s">
        <v>88</v>
      </c>
      <c r="B51" s="13" t="s">
        <v>89</v>
      </c>
      <c r="C51" s="13" t="s">
        <v>90</v>
      </c>
      <c r="D51" s="5" t="s">
        <v>329</v>
      </c>
      <c r="E51" s="13" t="s">
        <v>91</v>
      </c>
      <c r="F51" s="13" t="s">
        <v>92</v>
      </c>
      <c r="G51" s="14">
        <v>20.707999999999998</v>
      </c>
      <c r="H51" s="8">
        <v>2.92</v>
      </c>
      <c r="I51" s="8">
        <f>0.01+0.12</f>
        <v>0.13</v>
      </c>
      <c r="J51" s="8">
        <f>H51+I51</f>
        <v>3.05</v>
      </c>
      <c r="K51" s="8">
        <f>(J51/G51)*1000</f>
        <v>147.2860730152598</v>
      </c>
    </row>
    <row r="52" spans="1:11" s="9" customFormat="1" ht="15" customHeight="1" x14ac:dyDescent="0.2">
      <c r="G52" s="10"/>
      <c r="H52" s="8"/>
      <c r="I52" s="8"/>
      <c r="J52" s="8"/>
      <c r="K52" s="8"/>
    </row>
    <row r="53" spans="1:11" s="9" customFormat="1" ht="90" x14ac:dyDescent="0.2">
      <c r="A53" s="5" t="s">
        <v>93</v>
      </c>
      <c r="B53" s="13" t="s">
        <v>94</v>
      </c>
      <c r="C53" s="13" t="s">
        <v>95</v>
      </c>
      <c r="D53" s="5" t="s">
        <v>329</v>
      </c>
      <c r="E53" s="13" t="s">
        <v>96</v>
      </c>
      <c r="F53" s="13" t="s">
        <v>344</v>
      </c>
      <c r="G53" s="14">
        <v>34.256</v>
      </c>
      <c r="H53" s="8">
        <v>3.71</v>
      </c>
      <c r="I53" s="8">
        <f>0.09+0.13</f>
        <v>0.22</v>
      </c>
      <c r="J53" s="8">
        <f>H53+I53</f>
        <v>3.93</v>
      </c>
      <c r="K53" s="8">
        <f>(J53/G53)*1000</f>
        <v>114.72442783745913</v>
      </c>
    </row>
    <row r="54" spans="1:11" s="9" customFormat="1" ht="15" customHeight="1" x14ac:dyDescent="0.2">
      <c r="G54" s="10"/>
      <c r="H54" s="8"/>
      <c r="I54" s="8"/>
      <c r="J54" s="8"/>
      <c r="K54" s="8"/>
    </row>
    <row r="55" spans="1:11" s="9" customFormat="1" ht="33.75" x14ac:dyDescent="0.2">
      <c r="A55" s="5" t="s">
        <v>97</v>
      </c>
      <c r="B55" s="13" t="s">
        <v>98</v>
      </c>
      <c r="C55" s="13" t="s">
        <v>99</v>
      </c>
      <c r="D55" s="5" t="s">
        <v>329</v>
      </c>
      <c r="E55" s="5" t="s">
        <v>329</v>
      </c>
      <c r="F55" s="5" t="s">
        <v>329</v>
      </c>
      <c r="G55" s="10">
        <v>1.8180000000000001</v>
      </c>
      <c r="H55" s="8">
        <v>0.35</v>
      </c>
      <c r="I55" s="8">
        <v>0</v>
      </c>
      <c r="J55" s="8">
        <f>H55+I55</f>
        <v>0.35</v>
      </c>
      <c r="K55" s="8">
        <f>(J55/G55)*1000</f>
        <v>192.51925192519252</v>
      </c>
    </row>
    <row r="56" spans="1:11" s="9" customFormat="1" ht="15" customHeight="1" x14ac:dyDescent="0.2">
      <c r="G56" s="10"/>
      <c r="H56" s="8"/>
      <c r="I56" s="8"/>
      <c r="J56" s="8"/>
      <c r="K56" s="8"/>
    </row>
    <row r="57" spans="1:11" s="9" customFormat="1" ht="74.25" customHeight="1" x14ac:dyDescent="0.2">
      <c r="A57" s="5" t="s">
        <v>100</v>
      </c>
      <c r="B57" s="13" t="s">
        <v>102</v>
      </c>
      <c r="C57" s="13" t="s">
        <v>101</v>
      </c>
      <c r="D57" s="13" t="s">
        <v>346</v>
      </c>
      <c r="E57" s="5" t="s">
        <v>329</v>
      </c>
      <c r="F57" s="5" t="s">
        <v>329</v>
      </c>
      <c r="G57" s="10">
        <v>38.164999999999999</v>
      </c>
      <c r="H57" s="8">
        <f>4.85+1.4</f>
        <v>6.25</v>
      </c>
      <c r="I57" s="8">
        <v>0</v>
      </c>
      <c r="J57" s="8">
        <f>H57+I57</f>
        <v>6.25</v>
      </c>
      <c r="K57" s="8">
        <f>(J57/G57)*1000</f>
        <v>163.76260972094852</v>
      </c>
    </row>
    <row r="58" spans="1:11" s="9" customFormat="1" ht="15" customHeight="1" x14ac:dyDescent="0.2">
      <c r="G58" s="10"/>
      <c r="H58" s="8"/>
      <c r="I58" s="8"/>
      <c r="J58" s="8"/>
      <c r="K58" s="8"/>
    </row>
    <row r="59" spans="1:11" s="9" customFormat="1" ht="67.5" x14ac:dyDescent="0.2">
      <c r="A59" s="5" t="s">
        <v>103</v>
      </c>
      <c r="B59" s="13" t="s">
        <v>104</v>
      </c>
      <c r="C59" s="13" t="s">
        <v>105</v>
      </c>
      <c r="D59" s="5" t="s">
        <v>329</v>
      </c>
      <c r="E59" s="9" t="s">
        <v>106</v>
      </c>
      <c r="F59" s="5" t="s">
        <v>329</v>
      </c>
      <c r="G59" s="10">
        <v>36.993000000000002</v>
      </c>
      <c r="H59" s="8">
        <v>3.22</v>
      </c>
      <c r="I59" s="8">
        <v>0</v>
      </c>
      <c r="J59" s="8">
        <f>H59+I59</f>
        <v>3.22</v>
      </c>
      <c r="K59" s="8">
        <f>(J59/G59)*1000</f>
        <v>87.043494715216397</v>
      </c>
    </row>
    <row r="60" spans="1:11" s="9" customFormat="1" ht="15" customHeight="1" x14ac:dyDescent="0.2">
      <c r="G60" s="10"/>
      <c r="H60" s="8"/>
      <c r="I60" s="8"/>
      <c r="J60" s="8"/>
      <c r="K60" s="8"/>
    </row>
    <row r="61" spans="1:11" s="9" customFormat="1" ht="45" x14ac:dyDescent="0.2">
      <c r="A61" s="5" t="s">
        <v>107</v>
      </c>
      <c r="B61" s="9" t="s">
        <v>108</v>
      </c>
      <c r="C61" s="13" t="s">
        <v>109</v>
      </c>
      <c r="D61" s="13" t="s">
        <v>110</v>
      </c>
      <c r="E61" s="5" t="s">
        <v>329</v>
      </c>
      <c r="F61" s="5" t="s">
        <v>329</v>
      </c>
      <c r="G61" s="10">
        <v>12.68</v>
      </c>
      <c r="H61" s="8">
        <f>1.13+1.3</f>
        <v>2.4299999999999997</v>
      </c>
      <c r="I61" s="8">
        <v>0</v>
      </c>
      <c r="J61" s="8">
        <f>H61+I61</f>
        <v>2.4299999999999997</v>
      </c>
      <c r="K61" s="8">
        <f>(J61/G61)*1000</f>
        <v>191.64037854889588</v>
      </c>
    </row>
    <row r="62" spans="1:11" s="9" customFormat="1" ht="15" customHeight="1" x14ac:dyDescent="0.2">
      <c r="G62" s="10"/>
      <c r="H62" s="8"/>
      <c r="I62" s="8"/>
      <c r="J62" s="8"/>
      <c r="K62" s="8"/>
    </row>
    <row r="63" spans="1:11" s="9" customFormat="1" ht="67.5" x14ac:dyDescent="0.2">
      <c r="A63" s="5" t="s">
        <v>111</v>
      </c>
      <c r="B63" s="13" t="s">
        <v>112</v>
      </c>
      <c r="D63" s="13" t="s">
        <v>113</v>
      </c>
      <c r="E63" s="5" t="s">
        <v>329</v>
      </c>
      <c r="F63" s="5" t="s">
        <v>329</v>
      </c>
      <c r="G63" s="10">
        <v>19.427</v>
      </c>
      <c r="H63" s="8">
        <v>1.56</v>
      </c>
      <c r="I63" s="8">
        <v>0</v>
      </c>
      <c r="J63" s="8">
        <f>H63+I63</f>
        <v>1.56</v>
      </c>
      <c r="K63" s="8">
        <f>(J63/G63)*1000</f>
        <v>80.300612549544454</v>
      </c>
    </row>
    <row r="64" spans="1:11" s="9" customFormat="1" ht="15" customHeight="1" x14ac:dyDescent="0.2">
      <c r="G64" s="10"/>
      <c r="H64" s="8"/>
      <c r="I64" s="8"/>
      <c r="J64" s="8"/>
      <c r="K64" s="8"/>
    </row>
    <row r="65" spans="1:11" s="9" customFormat="1" ht="67.5" x14ac:dyDescent="0.2">
      <c r="A65" s="5" t="s">
        <v>114</v>
      </c>
      <c r="B65" s="13" t="s">
        <v>115</v>
      </c>
      <c r="C65" s="13" t="s">
        <v>116</v>
      </c>
      <c r="D65" s="13" t="s">
        <v>117</v>
      </c>
      <c r="E65" s="9" t="s">
        <v>118</v>
      </c>
      <c r="F65" s="5" t="s">
        <v>329</v>
      </c>
      <c r="G65" s="10">
        <v>45.362000000000002</v>
      </c>
      <c r="H65" s="8">
        <f>5.98+0.3</f>
        <v>6.28</v>
      </c>
      <c r="I65" s="8">
        <v>0.02</v>
      </c>
      <c r="J65" s="8">
        <f>H65+I65</f>
        <v>6.3</v>
      </c>
      <c r="K65" s="8">
        <f>(J65/G65)*1000</f>
        <v>138.88276531017149</v>
      </c>
    </row>
    <row r="66" spans="1:11" s="9" customFormat="1" ht="15" customHeight="1" x14ac:dyDescent="0.2">
      <c r="G66" s="10"/>
      <c r="H66" s="8"/>
      <c r="I66" s="8"/>
      <c r="J66" s="8"/>
      <c r="K66" s="8"/>
    </row>
    <row r="67" spans="1:11" s="9" customFormat="1" ht="90" x14ac:dyDescent="0.2">
      <c r="A67" s="5" t="s">
        <v>119</v>
      </c>
      <c r="B67" s="13" t="s">
        <v>120</v>
      </c>
      <c r="C67" s="13" t="s">
        <v>121</v>
      </c>
      <c r="D67" s="13" t="s">
        <v>122</v>
      </c>
      <c r="E67" s="9" t="s">
        <v>123</v>
      </c>
      <c r="F67" s="5" t="s">
        <v>329</v>
      </c>
      <c r="G67" s="10">
        <v>21.581</v>
      </c>
      <c r="H67" s="8">
        <f>0.35+2.94</f>
        <v>3.29</v>
      </c>
      <c r="I67" s="8">
        <v>0.01</v>
      </c>
      <c r="J67" s="8">
        <f>H67+I67</f>
        <v>3.3</v>
      </c>
      <c r="K67" s="8">
        <f>(J67/G67)*1000</f>
        <v>152.91228395347758</v>
      </c>
    </row>
    <row r="68" spans="1:11" s="9" customFormat="1" ht="15" customHeight="1" x14ac:dyDescent="0.2">
      <c r="G68" s="10"/>
      <c r="H68" s="8"/>
      <c r="I68" s="8"/>
      <c r="J68" s="8"/>
      <c r="K68" s="8"/>
    </row>
    <row r="69" spans="1:11" s="9" customFormat="1" ht="56.25" x14ac:dyDescent="0.2">
      <c r="A69" s="5" t="s">
        <v>124</v>
      </c>
      <c r="B69" s="13" t="s">
        <v>125</v>
      </c>
      <c r="C69" s="13" t="s">
        <v>126</v>
      </c>
      <c r="D69" s="5" t="s">
        <v>329</v>
      </c>
      <c r="E69" s="5" t="s">
        <v>329</v>
      </c>
      <c r="F69" s="5" t="s">
        <v>329</v>
      </c>
      <c r="G69" s="10">
        <v>95.132999999999996</v>
      </c>
      <c r="H69" s="8">
        <v>19.11</v>
      </c>
      <c r="I69" s="8">
        <v>0</v>
      </c>
      <c r="J69" s="8">
        <f>H69+I69</f>
        <v>19.11</v>
      </c>
      <c r="K69" s="8">
        <f>(J69/G69)*1000</f>
        <v>200.87666740247863</v>
      </c>
    </row>
    <row r="70" spans="1:11" s="9" customFormat="1" ht="15" customHeight="1" x14ac:dyDescent="0.2">
      <c r="G70" s="10"/>
      <c r="H70" s="8"/>
      <c r="I70" s="8"/>
      <c r="J70" s="8"/>
      <c r="K70" s="8"/>
    </row>
    <row r="71" spans="1:11" s="9" customFormat="1" ht="56.25" x14ac:dyDescent="0.2">
      <c r="A71" s="5" t="s">
        <v>127</v>
      </c>
      <c r="B71" s="13" t="s">
        <v>128</v>
      </c>
      <c r="C71" s="13" t="s">
        <v>130</v>
      </c>
      <c r="D71" s="5" t="s">
        <v>329</v>
      </c>
      <c r="E71" s="9" t="s">
        <v>129</v>
      </c>
      <c r="F71" s="5" t="s">
        <v>329</v>
      </c>
      <c r="G71" s="10">
        <v>43.290999999999997</v>
      </c>
      <c r="H71" s="8">
        <v>3.83</v>
      </c>
      <c r="I71" s="8">
        <v>0.01</v>
      </c>
      <c r="J71" s="8">
        <f>H71+I71</f>
        <v>3.84</v>
      </c>
      <c r="K71" s="8">
        <f>(J71/G71)*1000</f>
        <v>88.702039684922966</v>
      </c>
    </row>
    <row r="72" spans="1:11" s="9" customFormat="1" ht="15" customHeight="1" x14ac:dyDescent="0.2">
      <c r="G72" s="10"/>
      <c r="H72" s="8"/>
      <c r="I72" s="8"/>
      <c r="J72" s="8"/>
      <c r="K72" s="8"/>
    </row>
    <row r="73" spans="1:11" s="9" customFormat="1" ht="101.25" x14ac:dyDescent="0.2">
      <c r="A73" s="5" t="s">
        <v>131</v>
      </c>
      <c r="B73" s="13" t="s">
        <v>132</v>
      </c>
      <c r="C73" s="13" t="s">
        <v>133</v>
      </c>
      <c r="D73" s="13" t="s">
        <v>134</v>
      </c>
      <c r="E73" s="5" t="s">
        <v>329</v>
      </c>
      <c r="F73" s="5" t="s">
        <v>329</v>
      </c>
      <c r="G73" s="10">
        <v>41.953000000000003</v>
      </c>
      <c r="H73" s="8">
        <f>6.61+0.57</f>
        <v>7.1800000000000006</v>
      </c>
      <c r="I73" s="8">
        <v>0</v>
      </c>
      <c r="J73" s="8">
        <f>H73+I73</f>
        <v>7.1800000000000006</v>
      </c>
      <c r="K73" s="8">
        <f>(J73/G73)*1000</f>
        <v>171.14389912521156</v>
      </c>
    </row>
    <row r="74" spans="1:11" s="9" customFormat="1" ht="15" customHeight="1" x14ac:dyDescent="0.2">
      <c r="A74" s="5"/>
      <c r="G74" s="10"/>
      <c r="H74" s="8"/>
      <c r="I74" s="8"/>
      <c r="J74" s="8"/>
      <c r="K74" s="8"/>
    </row>
    <row r="75" spans="1:11" s="9" customFormat="1" ht="56.25" x14ac:dyDescent="0.2">
      <c r="A75" s="5" t="s">
        <v>135</v>
      </c>
      <c r="B75" s="13" t="s">
        <v>136</v>
      </c>
      <c r="C75" s="13" t="s">
        <v>137</v>
      </c>
      <c r="D75" s="13" t="s">
        <v>138</v>
      </c>
      <c r="E75" s="5" t="s">
        <v>329</v>
      </c>
      <c r="F75" s="5" t="s">
        <v>329</v>
      </c>
      <c r="G75" s="10">
        <v>17.25</v>
      </c>
      <c r="H75" s="8">
        <f>2.74+0.85</f>
        <v>3.5900000000000003</v>
      </c>
      <c r="I75" s="8">
        <v>0</v>
      </c>
      <c r="J75" s="8">
        <f>H75+I75</f>
        <v>3.5900000000000003</v>
      </c>
      <c r="K75" s="8">
        <f>(J75/G75)*1000</f>
        <v>208.11594202898553</v>
      </c>
    </row>
    <row r="76" spans="1:11" s="9" customFormat="1" ht="15" customHeight="1" x14ac:dyDescent="0.2">
      <c r="A76" s="5"/>
      <c r="G76" s="10"/>
      <c r="H76" s="8"/>
      <c r="I76" s="8"/>
      <c r="J76" s="8"/>
      <c r="K76" s="8"/>
    </row>
    <row r="77" spans="1:11" s="9" customFormat="1" ht="67.5" x14ac:dyDescent="0.2">
      <c r="A77" s="5" t="s">
        <v>139</v>
      </c>
      <c r="B77" s="13" t="s">
        <v>140</v>
      </c>
      <c r="C77" s="13" t="s">
        <v>141</v>
      </c>
      <c r="D77" s="5" t="s">
        <v>329</v>
      </c>
      <c r="E77" s="5" t="s">
        <v>329</v>
      </c>
      <c r="F77" s="5" t="s">
        <v>329</v>
      </c>
      <c r="G77" s="10">
        <v>58.466000000000001</v>
      </c>
      <c r="H77" s="8">
        <v>10.51</v>
      </c>
      <c r="I77" s="8">
        <v>0</v>
      </c>
      <c r="J77" s="8">
        <f>H77+I77</f>
        <v>10.51</v>
      </c>
      <c r="K77" s="8">
        <f>(J77/G77)*1000</f>
        <v>179.76259706496083</v>
      </c>
    </row>
    <row r="78" spans="1:11" s="9" customFormat="1" ht="15" customHeight="1" x14ac:dyDescent="0.2">
      <c r="A78" s="5"/>
      <c r="G78" s="10"/>
      <c r="H78" s="8"/>
      <c r="I78" s="8"/>
      <c r="J78" s="8"/>
      <c r="K78" s="8"/>
    </row>
    <row r="79" spans="1:11" s="9" customFormat="1" ht="78.75" x14ac:dyDescent="0.2">
      <c r="A79" s="5" t="s">
        <v>142</v>
      </c>
      <c r="B79" s="13" t="s">
        <v>143</v>
      </c>
      <c r="C79" s="13" t="s">
        <v>144</v>
      </c>
      <c r="D79" s="5" t="s">
        <v>329</v>
      </c>
      <c r="E79" s="5" t="s">
        <v>329</v>
      </c>
      <c r="F79" s="5" t="s">
        <v>329</v>
      </c>
      <c r="G79" s="10">
        <v>45.631</v>
      </c>
      <c r="H79" s="8">
        <v>5.49</v>
      </c>
      <c r="I79" s="8">
        <v>0</v>
      </c>
      <c r="J79" s="8">
        <f>H79+I79</f>
        <v>5.49</v>
      </c>
      <c r="K79" s="8">
        <f>(J79/G79)*1000</f>
        <v>120.31294514693958</v>
      </c>
    </row>
    <row r="80" spans="1:11" s="9" customFormat="1" ht="15" customHeight="1" x14ac:dyDescent="0.2">
      <c r="A80" s="5"/>
      <c r="G80" s="10"/>
      <c r="H80" s="8"/>
      <c r="I80" s="8"/>
      <c r="J80" s="8"/>
      <c r="K80" s="8"/>
    </row>
    <row r="81" spans="1:11" s="9" customFormat="1" ht="78.75" x14ac:dyDescent="0.2">
      <c r="A81" s="5" t="s">
        <v>145</v>
      </c>
      <c r="B81" s="13" t="s">
        <v>146</v>
      </c>
      <c r="C81" s="13" t="s">
        <v>147</v>
      </c>
      <c r="D81" s="5" t="s">
        <v>329</v>
      </c>
      <c r="E81" s="13" t="s">
        <v>340</v>
      </c>
      <c r="F81" s="5" t="s">
        <v>329</v>
      </c>
      <c r="G81" s="10">
        <v>16.641999999999999</v>
      </c>
      <c r="H81" s="8">
        <v>1.98</v>
      </c>
      <c r="I81" s="8">
        <v>0.23</v>
      </c>
      <c r="J81" s="8">
        <f>H81+I81</f>
        <v>2.21</v>
      </c>
      <c r="K81" s="8">
        <f>(J81/G81)*1000</f>
        <v>132.79653887753875</v>
      </c>
    </row>
    <row r="82" spans="1:11" s="9" customFormat="1" ht="15" customHeight="1" x14ac:dyDescent="0.2">
      <c r="A82" s="5"/>
      <c r="G82" s="10"/>
      <c r="H82" s="8"/>
      <c r="I82" s="8"/>
      <c r="J82" s="8"/>
      <c r="K82" s="8"/>
    </row>
    <row r="83" spans="1:11" s="9" customFormat="1" ht="90" x14ac:dyDescent="0.2">
      <c r="A83" s="5" t="s">
        <v>148</v>
      </c>
      <c r="B83" s="13" t="s">
        <v>151</v>
      </c>
      <c r="C83" s="13" t="s">
        <v>149</v>
      </c>
      <c r="D83" s="13" t="s">
        <v>150</v>
      </c>
      <c r="E83" s="13" t="s">
        <v>152</v>
      </c>
      <c r="F83" s="5" t="s">
        <v>329</v>
      </c>
      <c r="G83" s="10">
        <v>50.747</v>
      </c>
      <c r="H83" s="8">
        <f>5.02+4.45</f>
        <v>9.4699999999999989</v>
      </c>
      <c r="I83" s="8">
        <v>0.05</v>
      </c>
      <c r="J83" s="8">
        <f>H83+I83</f>
        <v>9.52</v>
      </c>
      <c r="K83" s="8">
        <f>(J83/G83)*1000</f>
        <v>187.59729639190493</v>
      </c>
    </row>
    <row r="84" spans="1:11" s="9" customFormat="1" ht="15" customHeight="1" x14ac:dyDescent="0.2">
      <c r="A84" s="5"/>
      <c r="G84" s="10"/>
      <c r="H84" s="8"/>
      <c r="I84" s="8"/>
      <c r="J84" s="8"/>
      <c r="K84" s="8"/>
    </row>
    <row r="85" spans="1:11" s="9" customFormat="1" ht="90" x14ac:dyDescent="0.2">
      <c r="A85" s="5" t="s">
        <v>153</v>
      </c>
      <c r="B85" s="13" t="s">
        <v>154</v>
      </c>
      <c r="C85" s="13" t="s">
        <v>155</v>
      </c>
      <c r="D85" s="5" t="s">
        <v>329</v>
      </c>
      <c r="E85" s="5" t="s">
        <v>329</v>
      </c>
      <c r="F85" s="5" t="s">
        <v>329</v>
      </c>
      <c r="G85" s="10">
        <v>40.29</v>
      </c>
      <c r="H85" s="8">
        <v>4.5599999999999996</v>
      </c>
      <c r="I85" s="8">
        <v>0</v>
      </c>
      <c r="J85" s="8">
        <f>H85+I85</f>
        <v>4.5599999999999996</v>
      </c>
      <c r="K85" s="8">
        <f>(J85/G85)*1000</f>
        <v>113.17944899478778</v>
      </c>
    </row>
    <row r="86" spans="1:11" s="9" customFormat="1" ht="15" customHeight="1" x14ac:dyDescent="0.2">
      <c r="A86" s="5"/>
      <c r="G86" s="10"/>
      <c r="H86" s="8"/>
      <c r="I86" s="8"/>
      <c r="J86" s="8"/>
      <c r="K86" s="8"/>
    </row>
    <row r="87" spans="1:11" s="9" customFormat="1" ht="67.5" x14ac:dyDescent="0.2">
      <c r="A87" s="5" t="s">
        <v>156</v>
      </c>
      <c r="B87" s="13" t="s">
        <v>157</v>
      </c>
      <c r="C87" s="13" t="s">
        <v>158</v>
      </c>
      <c r="D87" s="13" t="s">
        <v>159</v>
      </c>
      <c r="E87" s="5" t="s">
        <v>329</v>
      </c>
      <c r="F87" s="5" t="s">
        <v>329</v>
      </c>
      <c r="G87" s="10">
        <v>25.753</v>
      </c>
      <c r="H87" s="8">
        <f>2.29+0.19</f>
        <v>2.48</v>
      </c>
      <c r="I87" s="8">
        <v>0</v>
      </c>
      <c r="J87" s="8">
        <f>H87+I87</f>
        <v>2.48</v>
      </c>
      <c r="K87" s="8">
        <f>(J87/G87)*1000</f>
        <v>96.299460257057433</v>
      </c>
    </row>
    <row r="88" spans="1:11" s="9" customFormat="1" ht="15" customHeight="1" x14ac:dyDescent="0.2">
      <c r="A88" s="5"/>
      <c r="G88" s="10"/>
      <c r="H88" s="8"/>
      <c r="I88" s="8"/>
      <c r="J88" s="8"/>
      <c r="K88" s="8"/>
    </row>
    <row r="89" spans="1:11" s="9" customFormat="1" ht="67.5" x14ac:dyDescent="0.2">
      <c r="A89" s="5" t="s">
        <v>160</v>
      </c>
      <c r="B89" s="13" t="s">
        <v>161</v>
      </c>
      <c r="C89" s="13" t="s">
        <v>162</v>
      </c>
      <c r="D89" s="5" t="s">
        <v>329</v>
      </c>
      <c r="E89" s="13" t="s">
        <v>163</v>
      </c>
      <c r="F89" s="13" t="s">
        <v>164</v>
      </c>
      <c r="G89" s="14">
        <v>30.753</v>
      </c>
      <c r="H89" s="8">
        <v>4.05</v>
      </c>
      <c r="I89" s="8">
        <f>0.01+0.05</f>
        <v>6.0000000000000005E-2</v>
      </c>
      <c r="J89" s="8">
        <f>H89+I89</f>
        <v>4.1099999999999994</v>
      </c>
      <c r="K89" s="8">
        <f>(J89/G89)*1000</f>
        <v>133.64549800019509</v>
      </c>
    </row>
    <row r="90" spans="1:11" s="9" customFormat="1" ht="15" customHeight="1" x14ac:dyDescent="0.2">
      <c r="A90" s="5"/>
      <c r="G90" s="10"/>
      <c r="H90" s="8"/>
      <c r="I90" s="8"/>
      <c r="J90" s="8"/>
      <c r="K90" s="8"/>
    </row>
    <row r="91" spans="1:11" s="9" customFormat="1" ht="101.25" x14ac:dyDescent="0.2">
      <c r="A91" s="5" t="s">
        <v>165</v>
      </c>
      <c r="B91" s="13" t="s">
        <v>167</v>
      </c>
      <c r="C91" s="13" t="s">
        <v>171</v>
      </c>
      <c r="D91" s="13" t="s">
        <v>166</v>
      </c>
      <c r="E91" s="9" t="s">
        <v>168</v>
      </c>
      <c r="F91" s="5" t="s">
        <v>329</v>
      </c>
      <c r="G91" s="10">
        <v>9.8810000000000002</v>
      </c>
      <c r="H91" s="8">
        <f>1.57+0.07</f>
        <v>1.6400000000000001</v>
      </c>
      <c r="I91" s="8">
        <v>0.01</v>
      </c>
      <c r="J91" s="8">
        <f>H91+I91</f>
        <v>1.6500000000000001</v>
      </c>
      <c r="K91" s="8">
        <f>(J91/G91)*1000</f>
        <v>166.98714704989376</v>
      </c>
    </row>
    <row r="92" spans="1:11" s="9" customFormat="1" ht="15" customHeight="1" x14ac:dyDescent="0.2">
      <c r="A92" s="5"/>
      <c r="G92" s="10"/>
      <c r="H92" s="8"/>
      <c r="I92" s="8"/>
      <c r="J92" s="8"/>
      <c r="K92" s="8"/>
    </row>
    <row r="93" spans="1:11" s="9" customFormat="1" ht="78.75" x14ac:dyDescent="0.2">
      <c r="A93" s="5" t="s">
        <v>169</v>
      </c>
      <c r="B93" s="13" t="s">
        <v>170</v>
      </c>
      <c r="C93" s="13" t="s">
        <v>172</v>
      </c>
      <c r="D93" s="5" t="s">
        <v>329</v>
      </c>
      <c r="E93" s="9" t="s">
        <v>173</v>
      </c>
      <c r="F93" s="13" t="s">
        <v>174</v>
      </c>
      <c r="G93" s="10">
        <v>38.674999999999997</v>
      </c>
      <c r="H93" s="8">
        <v>4.76</v>
      </c>
      <c r="I93" s="8">
        <f>0.05+0.12</f>
        <v>0.16999999999999998</v>
      </c>
      <c r="J93" s="8">
        <f>H93+I93</f>
        <v>4.93</v>
      </c>
      <c r="K93" s="8">
        <f>(J93/G93)*1000</f>
        <v>127.47252747252746</v>
      </c>
    </row>
    <row r="94" spans="1:11" s="9" customFormat="1" ht="15" customHeight="1" x14ac:dyDescent="0.2">
      <c r="A94" s="5"/>
      <c r="G94" s="10"/>
      <c r="H94" s="8"/>
      <c r="I94" s="8"/>
      <c r="J94" s="8"/>
      <c r="K94" s="8"/>
    </row>
    <row r="95" spans="1:11" s="9" customFormat="1" ht="45" x14ac:dyDescent="0.2">
      <c r="A95" s="5" t="s">
        <v>175</v>
      </c>
      <c r="B95" s="13" t="s">
        <v>176</v>
      </c>
      <c r="C95" s="13" t="s">
        <v>177</v>
      </c>
      <c r="D95" s="5" t="s">
        <v>329</v>
      </c>
      <c r="E95" s="9" t="s">
        <v>178</v>
      </c>
      <c r="F95" s="5" t="s">
        <v>329</v>
      </c>
      <c r="G95" s="10">
        <v>30.06</v>
      </c>
      <c r="H95" s="8">
        <v>2.44</v>
      </c>
      <c r="I95" s="8">
        <v>0</v>
      </c>
      <c r="J95" s="8">
        <f>H95+I95</f>
        <v>2.44</v>
      </c>
      <c r="K95" s="8">
        <f>(J95/G95)*1000</f>
        <v>81.170991350632079</v>
      </c>
    </row>
    <row r="96" spans="1:11" s="9" customFormat="1" ht="15" customHeight="1" x14ac:dyDescent="0.2">
      <c r="A96" s="5"/>
      <c r="G96" s="10"/>
      <c r="H96" s="8"/>
      <c r="I96" s="8"/>
      <c r="J96" s="8"/>
      <c r="K96" s="8"/>
    </row>
    <row r="97" spans="1:11" s="9" customFormat="1" ht="33.75" x14ac:dyDescent="0.2">
      <c r="A97" s="5" t="s">
        <v>179</v>
      </c>
      <c r="B97" s="13" t="s">
        <v>180</v>
      </c>
      <c r="C97" s="13" t="s">
        <v>181</v>
      </c>
      <c r="D97" s="5" t="s">
        <v>329</v>
      </c>
      <c r="E97" s="5" t="s">
        <v>329</v>
      </c>
      <c r="F97" s="5" t="s">
        <v>329</v>
      </c>
      <c r="G97" s="10">
        <v>20.068000000000001</v>
      </c>
      <c r="H97" s="8">
        <v>5</v>
      </c>
      <c r="I97" s="8">
        <v>0</v>
      </c>
      <c r="J97" s="8">
        <f>H97+I97</f>
        <v>5</v>
      </c>
      <c r="K97" s="8">
        <f>(J97/G97)*1000</f>
        <v>249.15288020729517</v>
      </c>
    </row>
    <row r="98" spans="1:11" s="9" customFormat="1" ht="15" customHeight="1" x14ac:dyDescent="0.2">
      <c r="A98" s="5"/>
      <c r="G98" s="10"/>
      <c r="H98" s="8"/>
      <c r="I98" s="8"/>
      <c r="J98" s="8"/>
      <c r="K98" s="8"/>
    </row>
    <row r="99" spans="1:11" s="9" customFormat="1" ht="78.75" x14ac:dyDescent="0.2">
      <c r="A99" s="5" t="s">
        <v>182</v>
      </c>
      <c r="B99" s="13" t="s">
        <v>183</v>
      </c>
      <c r="C99" s="13" t="s">
        <v>184</v>
      </c>
      <c r="D99" s="13" t="s">
        <v>185</v>
      </c>
      <c r="E99" s="5" t="s">
        <v>329</v>
      </c>
      <c r="F99" s="5" t="s">
        <v>329</v>
      </c>
      <c r="G99" s="10">
        <v>44.113</v>
      </c>
      <c r="H99" s="8">
        <f>10.33+0.49</f>
        <v>10.82</v>
      </c>
      <c r="I99" s="8">
        <v>0</v>
      </c>
      <c r="J99" s="8">
        <f>H99+I99</f>
        <v>10.82</v>
      </c>
      <c r="K99" s="8">
        <f>(J99/G99)*1000</f>
        <v>245.2791694058441</v>
      </c>
    </row>
    <row r="100" spans="1:11" s="9" customFormat="1" ht="15" customHeight="1" x14ac:dyDescent="0.2">
      <c r="A100" s="5"/>
      <c r="G100" s="10"/>
      <c r="H100" s="8"/>
      <c r="I100" s="8"/>
      <c r="J100" s="8"/>
      <c r="K100" s="8"/>
    </row>
    <row r="101" spans="1:11" s="9" customFormat="1" ht="56.25" x14ac:dyDescent="0.2">
      <c r="A101" s="5" t="s">
        <v>186</v>
      </c>
      <c r="B101" s="13" t="s">
        <v>187</v>
      </c>
      <c r="C101" s="13" t="s">
        <v>188</v>
      </c>
      <c r="D101" s="5" t="s">
        <v>329</v>
      </c>
      <c r="E101" s="9" t="s">
        <v>189</v>
      </c>
      <c r="F101" s="5" t="s">
        <v>329</v>
      </c>
      <c r="G101" s="10">
        <v>6.2759999999999998</v>
      </c>
      <c r="H101" s="8">
        <v>0.61</v>
      </c>
      <c r="I101" s="8">
        <v>0</v>
      </c>
      <c r="J101" s="8">
        <f>H101+I101</f>
        <v>0.61</v>
      </c>
      <c r="K101" s="8">
        <f>(J101/G101)*1000</f>
        <v>97.195666029318033</v>
      </c>
    </row>
    <row r="102" spans="1:11" s="9" customFormat="1" ht="15" customHeight="1" x14ac:dyDescent="0.2">
      <c r="A102" s="5"/>
      <c r="G102" s="10"/>
      <c r="H102" s="8"/>
      <c r="I102" s="8"/>
      <c r="J102" s="8"/>
      <c r="K102" s="8"/>
    </row>
    <row r="103" spans="1:11" s="9" customFormat="1" ht="56.25" x14ac:dyDescent="0.2">
      <c r="A103" s="5" t="s">
        <v>190</v>
      </c>
      <c r="B103" s="13" t="s">
        <v>191</v>
      </c>
      <c r="C103" s="13" t="s">
        <v>192</v>
      </c>
      <c r="D103" s="5" t="s">
        <v>329</v>
      </c>
      <c r="E103" s="13" t="s">
        <v>193</v>
      </c>
      <c r="F103" s="5" t="s">
        <v>329</v>
      </c>
      <c r="G103" s="10">
        <v>12.225</v>
      </c>
      <c r="H103" s="8">
        <v>1.37</v>
      </c>
      <c r="I103" s="8">
        <v>0.02</v>
      </c>
      <c r="J103" s="8">
        <f>H103+I103</f>
        <v>1.3900000000000001</v>
      </c>
      <c r="K103" s="8">
        <f>(J103/G103)*1000</f>
        <v>113.70143149284254</v>
      </c>
    </row>
    <row r="104" spans="1:11" s="9" customFormat="1" ht="15" customHeight="1" x14ac:dyDescent="0.2">
      <c r="A104" s="5"/>
      <c r="G104" s="10"/>
      <c r="H104" s="8"/>
      <c r="I104" s="8"/>
      <c r="J104" s="8"/>
      <c r="K104" s="8"/>
    </row>
    <row r="105" spans="1:11" s="9" customFormat="1" ht="101.25" x14ac:dyDescent="0.2">
      <c r="A105" s="5" t="s">
        <v>194</v>
      </c>
      <c r="B105" s="13" t="s">
        <v>196</v>
      </c>
      <c r="C105" s="13" t="s">
        <v>195</v>
      </c>
      <c r="D105" s="13" t="s">
        <v>166</v>
      </c>
      <c r="E105" s="5" t="s">
        <v>329</v>
      </c>
      <c r="F105" s="5" t="s">
        <v>329</v>
      </c>
      <c r="G105" s="10">
        <v>85.545000000000002</v>
      </c>
      <c r="H105" s="8">
        <f>15.97+0.6</f>
        <v>16.57</v>
      </c>
      <c r="I105" s="8">
        <v>0</v>
      </c>
      <c r="J105" s="8">
        <f>H105+I105</f>
        <v>16.57</v>
      </c>
      <c r="K105" s="8">
        <f>(J105/G105)*1000</f>
        <v>193.6992226313636</v>
      </c>
    </row>
    <row r="106" spans="1:11" s="9" customFormat="1" ht="15" customHeight="1" x14ac:dyDescent="0.2">
      <c r="A106" s="5"/>
      <c r="G106" s="10"/>
      <c r="H106" s="8"/>
      <c r="I106" s="8"/>
      <c r="J106" s="8"/>
      <c r="K106" s="8"/>
    </row>
    <row r="107" spans="1:11" s="9" customFormat="1" ht="90" x14ac:dyDescent="0.2">
      <c r="A107" s="5" t="s">
        <v>197</v>
      </c>
      <c r="B107" s="13" t="s">
        <v>198</v>
      </c>
      <c r="C107" s="13" t="s">
        <v>199</v>
      </c>
      <c r="D107" s="13" t="s">
        <v>200</v>
      </c>
      <c r="E107" s="5" t="s">
        <v>329</v>
      </c>
      <c r="F107" s="5" t="s">
        <v>329</v>
      </c>
      <c r="G107" s="10">
        <v>33.747</v>
      </c>
      <c r="H107" s="8">
        <f>6.1+0.91</f>
        <v>7.01</v>
      </c>
      <c r="I107" s="8">
        <v>0</v>
      </c>
      <c r="J107" s="8">
        <f>H107+I107</f>
        <v>7.01</v>
      </c>
      <c r="K107" s="8">
        <f>(J107/G107)*1000</f>
        <v>207.72216789640561</v>
      </c>
    </row>
    <row r="108" spans="1:11" s="9" customFormat="1" ht="15" customHeight="1" x14ac:dyDescent="0.2">
      <c r="A108" s="5"/>
      <c r="G108" s="10"/>
      <c r="H108" s="8"/>
      <c r="I108" s="8"/>
      <c r="J108" s="8"/>
      <c r="K108" s="8"/>
    </row>
    <row r="109" spans="1:11" s="9" customFormat="1" ht="112.5" x14ac:dyDescent="0.2">
      <c r="A109" s="5" t="s">
        <v>201</v>
      </c>
      <c r="B109" s="13" t="s">
        <v>203</v>
      </c>
      <c r="C109" s="13" t="s">
        <v>204</v>
      </c>
      <c r="D109" s="13" t="s">
        <v>205</v>
      </c>
      <c r="E109" s="5" t="s">
        <v>329</v>
      </c>
      <c r="F109" s="5" t="s">
        <v>329</v>
      </c>
      <c r="G109" s="10">
        <v>32.61</v>
      </c>
      <c r="H109" s="8">
        <f>4.43+0.44</f>
        <v>4.87</v>
      </c>
      <c r="I109" s="8">
        <v>0</v>
      </c>
      <c r="J109" s="8">
        <f>H109+I109</f>
        <v>4.87</v>
      </c>
      <c r="K109" s="8">
        <f>(J109/G109)*1000</f>
        <v>149.34069303894512</v>
      </c>
    </row>
    <row r="110" spans="1:11" s="9" customFormat="1" ht="15" customHeight="1" x14ac:dyDescent="0.2">
      <c r="A110" s="5"/>
      <c r="G110" s="10"/>
      <c r="H110" s="8"/>
      <c r="I110" s="8"/>
      <c r="J110" s="8"/>
      <c r="K110" s="8"/>
    </row>
    <row r="111" spans="1:11" s="9" customFormat="1" ht="56.25" x14ac:dyDescent="0.2">
      <c r="A111" s="5" t="s">
        <v>206</v>
      </c>
      <c r="B111" s="13" t="s">
        <v>207</v>
      </c>
      <c r="C111" s="12" t="s">
        <v>209</v>
      </c>
      <c r="D111" s="5" t="s">
        <v>329</v>
      </c>
      <c r="E111" s="13" t="s">
        <v>208</v>
      </c>
      <c r="F111" s="5" t="s">
        <v>329</v>
      </c>
      <c r="G111" s="10">
        <v>26.72</v>
      </c>
      <c r="H111" s="8">
        <v>4.47</v>
      </c>
      <c r="I111" s="8">
        <v>0.4</v>
      </c>
      <c r="J111" s="8">
        <f>H111+I111</f>
        <v>4.87</v>
      </c>
      <c r="K111" s="8">
        <f>(J111/G111)*1000</f>
        <v>182.26047904191617</v>
      </c>
    </row>
    <row r="112" spans="1:11" s="9" customFormat="1" ht="15" customHeight="1" x14ac:dyDescent="0.2">
      <c r="A112" s="5"/>
      <c r="G112" s="10"/>
      <c r="H112" s="8"/>
      <c r="I112" s="8"/>
      <c r="J112" s="8"/>
      <c r="K112" s="8"/>
    </row>
    <row r="113" spans="1:11" s="9" customFormat="1" ht="56.25" x14ac:dyDescent="0.2">
      <c r="A113" s="5" t="s">
        <v>210</v>
      </c>
      <c r="B113" s="13" t="s">
        <v>211</v>
      </c>
      <c r="C113" s="13" t="s">
        <v>212</v>
      </c>
      <c r="D113" s="5" t="s">
        <v>329</v>
      </c>
      <c r="E113" s="13" t="s">
        <v>213</v>
      </c>
      <c r="F113" s="13" t="s">
        <v>214</v>
      </c>
      <c r="G113" s="14">
        <v>30.402000000000001</v>
      </c>
      <c r="H113" s="8">
        <v>5.27</v>
      </c>
      <c r="I113" s="8">
        <f>0.01+0.51</f>
        <v>0.52</v>
      </c>
      <c r="J113" s="8">
        <f>H113+I113</f>
        <v>5.7899999999999991</v>
      </c>
      <c r="K113" s="8">
        <f>(J113/G113)*1000</f>
        <v>190.44799684231299</v>
      </c>
    </row>
    <row r="114" spans="1:11" s="9" customFormat="1" ht="15" customHeight="1" x14ac:dyDescent="0.2">
      <c r="A114" s="5"/>
      <c r="G114" s="10"/>
      <c r="H114" s="8"/>
      <c r="I114" s="8"/>
      <c r="J114" s="8"/>
      <c r="K114" s="8"/>
    </row>
    <row r="115" spans="1:11" s="9" customFormat="1" ht="101.25" x14ac:dyDescent="0.2">
      <c r="A115" s="5" t="s">
        <v>215</v>
      </c>
      <c r="B115" s="13" t="s">
        <v>216</v>
      </c>
      <c r="C115" s="13" t="s">
        <v>217</v>
      </c>
      <c r="D115" s="5" t="s">
        <v>329</v>
      </c>
      <c r="E115" s="13" t="s">
        <v>341</v>
      </c>
      <c r="F115" s="13" t="s">
        <v>218</v>
      </c>
      <c r="G115" s="14">
        <v>23.422999999999998</v>
      </c>
      <c r="H115" s="8">
        <v>2.79</v>
      </c>
      <c r="I115" s="8">
        <f>0.06+0.21</f>
        <v>0.27</v>
      </c>
      <c r="J115" s="8">
        <f>H115+I115</f>
        <v>3.06</v>
      </c>
      <c r="K115" s="8">
        <f>(J115/G115)*1000</f>
        <v>130.64082312257182</v>
      </c>
    </row>
    <row r="116" spans="1:11" s="9" customFormat="1" ht="15" customHeight="1" x14ac:dyDescent="0.2">
      <c r="A116" s="5"/>
      <c r="G116" s="10"/>
      <c r="H116" s="8"/>
      <c r="I116" s="8"/>
      <c r="J116" s="8"/>
      <c r="K116" s="8"/>
    </row>
    <row r="117" spans="1:11" s="9" customFormat="1" ht="90" x14ac:dyDescent="0.2">
      <c r="A117" s="5" t="s">
        <v>219</v>
      </c>
      <c r="B117" s="13" t="s">
        <v>220</v>
      </c>
      <c r="C117" s="13" t="s">
        <v>221</v>
      </c>
      <c r="D117" s="13" t="s">
        <v>222</v>
      </c>
      <c r="E117" s="13" t="s">
        <v>223</v>
      </c>
      <c r="F117" s="13" t="s">
        <v>224</v>
      </c>
      <c r="G117" s="14">
        <v>19.277000000000001</v>
      </c>
      <c r="H117" s="8">
        <f>1.95+0.75</f>
        <v>2.7</v>
      </c>
      <c r="I117" s="8">
        <f>0.17+0.05</f>
        <v>0.22000000000000003</v>
      </c>
      <c r="J117" s="8">
        <f>H117+I117</f>
        <v>2.9200000000000004</v>
      </c>
      <c r="K117" s="8">
        <f>(J117/G117)*1000</f>
        <v>151.4758520516678</v>
      </c>
    </row>
    <row r="118" spans="1:11" s="9" customFormat="1" ht="15" customHeight="1" x14ac:dyDescent="0.2">
      <c r="A118" s="5"/>
      <c r="G118" s="10"/>
      <c r="H118" s="8"/>
      <c r="I118" s="8"/>
      <c r="J118" s="8"/>
      <c r="K118" s="8"/>
    </row>
    <row r="119" spans="1:11" s="9" customFormat="1" ht="78.75" x14ac:dyDescent="0.2">
      <c r="A119" s="5" t="s">
        <v>225</v>
      </c>
      <c r="B119" s="13" t="s">
        <v>226</v>
      </c>
      <c r="C119" s="13" t="s">
        <v>227</v>
      </c>
      <c r="D119" s="13" t="s">
        <v>228</v>
      </c>
      <c r="E119" s="13" t="s">
        <v>229</v>
      </c>
      <c r="F119" s="9" t="s">
        <v>230</v>
      </c>
      <c r="G119" s="10">
        <v>24.282</v>
      </c>
      <c r="H119" s="8">
        <f>1.37+0.11</f>
        <v>1.4800000000000002</v>
      </c>
      <c r="I119" s="8">
        <f>0.08+0.03</f>
        <v>0.11</v>
      </c>
      <c r="J119" s="8">
        <f>H119+I119</f>
        <v>1.5900000000000003</v>
      </c>
      <c r="K119" s="8">
        <f>(J119/G119)*1000</f>
        <v>65.480602915740064</v>
      </c>
    </row>
    <row r="120" spans="1:11" s="9" customFormat="1" ht="15" customHeight="1" x14ac:dyDescent="0.2">
      <c r="A120" s="5"/>
      <c r="G120" s="10"/>
      <c r="H120" s="8"/>
      <c r="I120" s="8"/>
      <c r="J120" s="8"/>
      <c r="K120" s="8"/>
    </row>
    <row r="121" spans="1:11" s="9" customFormat="1" ht="168.75" x14ac:dyDescent="0.2">
      <c r="A121" s="5" t="s">
        <v>231</v>
      </c>
      <c r="B121" s="13" t="s">
        <v>232</v>
      </c>
      <c r="C121" s="13" t="s">
        <v>233</v>
      </c>
      <c r="D121" s="13" t="s">
        <v>234</v>
      </c>
      <c r="E121" s="13" t="s">
        <v>235</v>
      </c>
      <c r="F121" s="13" t="s">
        <v>236</v>
      </c>
      <c r="G121" s="14">
        <v>166.327</v>
      </c>
      <c r="H121" s="8">
        <f>29.68+1.66</f>
        <v>31.34</v>
      </c>
      <c r="I121" s="8">
        <f>0.07+0.13</f>
        <v>0.2</v>
      </c>
      <c r="J121" s="8">
        <f>H121+I121</f>
        <v>31.54</v>
      </c>
      <c r="K121" s="8">
        <f>(J121/G121)*1000</f>
        <v>189.62645872287723</v>
      </c>
    </row>
    <row r="122" spans="1:11" s="9" customFormat="1" ht="15" customHeight="1" x14ac:dyDescent="0.2">
      <c r="A122" s="5"/>
      <c r="G122" s="10"/>
      <c r="H122" s="8"/>
      <c r="I122" s="8"/>
      <c r="J122" s="8"/>
      <c r="K122" s="8"/>
    </row>
    <row r="123" spans="1:11" s="9" customFormat="1" ht="45" x14ac:dyDescent="0.2">
      <c r="A123" s="5" t="s">
        <v>237</v>
      </c>
      <c r="B123" s="13" t="s">
        <v>238</v>
      </c>
      <c r="C123" s="13" t="s">
        <v>239</v>
      </c>
      <c r="D123" s="13" t="s">
        <v>240</v>
      </c>
      <c r="E123" s="5" t="s">
        <v>329</v>
      </c>
      <c r="F123" s="5" t="s">
        <v>329</v>
      </c>
      <c r="G123" s="10">
        <v>25.919</v>
      </c>
      <c r="H123" s="8">
        <f>2.89+0.31</f>
        <v>3.2</v>
      </c>
      <c r="I123" s="8">
        <v>0</v>
      </c>
      <c r="J123" s="8">
        <f>H123+I123</f>
        <v>3.2</v>
      </c>
      <c r="K123" s="8">
        <f>(J123/G123)*1000</f>
        <v>123.46155330066746</v>
      </c>
    </row>
    <row r="124" spans="1:11" s="9" customFormat="1" ht="15" customHeight="1" x14ac:dyDescent="0.2">
      <c r="A124" s="5"/>
      <c r="G124" s="10"/>
      <c r="H124" s="8"/>
      <c r="I124" s="8"/>
      <c r="J124" s="8"/>
      <c r="K124" s="8"/>
    </row>
    <row r="125" spans="1:11" s="9" customFormat="1" ht="78.75" x14ac:dyDescent="0.2">
      <c r="A125" s="5" t="s">
        <v>241</v>
      </c>
      <c r="B125" s="13" t="s">
        <v>242</v>
      </c>
      <c r="C125" s="13" t="s">
        <v>243</v>
      </c>
      <c r="D125" s="5" t="s">
        <v>329</v>
      </c>
      <c r="E125" s="5" t="s">
        <v>329</v>
      </c>
      <c r="F125" s="5" t="s">
        <v>329</v>
      </c>
      <c r="G125" s="10">
        <v>11.404</v>
      </c>
      <c r="H125" s="8">
        <v>2.5499999999999998</v>
      </c>
      <c r="I125" s="8">
        <v>0</v>
      </c>
      <c r="J125" s="8">
        <f>H125+I125</f>
        <v>2.5499999999999998</v>
      </c>
      <c r="K125" s="8">
        <f>(J125/G125)*1000</f>
        <v>223.6057523675903</v>
      </c>
    </row>
    <row r="126" spans="1:11" s="9" customFormat="1" ht="15" customHeight="1" x14ac:dyDescent="0.2">
      <c r="A126" s="5"/>
      <c r="G126" s="10"/>
      <c r="H126" s="8"/>
      <c r="I126" s="8"/>
      <c r="J126" s="8"/>
      <c r="K126" s="8"/>
    </row>
    <row r="127" spans="1:11" s="9" customFormat="1" ht="67.5" x14ac:dyDescent="0.2">
      <c r="A127" s="5" t="s">
        <v>202</v>
      </c>
      <c r="B127" s="13" t="s">
        <v>244</v>
      </c>
      <c r="C127" s="13" t="s">
        <v>245</v>
      </c>
      <c r="D127" s="5" t="s">
        <v>329</v>
      </c>
      <c r="E127" s="9" t="s">
        <v>246</v>
      </c>
      <c r="F127" s="5" t="s">
        <v>329</v>
      </c>
      <c r="G127" s="10">
        <v>54.304000000000002</v>
      </c>
      <c r="H127" s="8">
        <v>11.82</v>
      </c>
      <c r="I127" s="8">
        <v>0.02</v>
      </c>
      <c r="J127" s="8">
        <f>H127+I127</f>
        <v>11.84</v>
      </c>
      <c r="K127" s="8">
        <f>(J127/G127)*1000</f>
        <v>218.03182086034175</v>
      </c>
    </row>
    <row r="128" spans="1:11" s="9" customFormat="1" ht="15" customHeight="1" x14ac:dyDescent="0.2">
      <c r="A128" s="5"/>
      <c r="G128" s="10"/>
      <c r="H128" s="8"/>
      <c r="I128" s="8"/>
      <c r="J128" s="8"/>
      <c r="K128" s="8"/>
    </row>
    <row r="129" spans="1:11" s="9" customFormat="1" ht="78.75" x14ac:dyDescent="0.2">
      <c r="A129" s="9" t="s">
        <v>247</v>
      </c>
      <c r="B129" s="13" t="s">
        <v>248</v>
      </c>
      <c r="C129" s="13" t="s">
        <v>250</v>
      </c>
      <c r="D129" s="13" t="s">
        <v>249</v>
      </c>
      <c r="E129" s="5" t="s">
        <v>329</v>
      </c>
      <c r="F129" s="5" t="s">
        <v>329</v>
      </c>
      <c r="G129" s="10">
        <v>25.265000000000001</v>
      </c>
      <c r="H129" s="8">
        <f>2.3+0.27</f>
        <v>2.57</v>
      </c>
      <c r="I129" s="8">
        <v>0</v>
      </c>
      <c r="J129" s="8">
        <f>H129+I129</f>
        <v>2.57</v>
      </c>
      <c r="K129" s="8">
        <f>(J129/G129)*1000</f>
        <v>101.72174945576884</v>
      </c>
    </row>
    <row r="130" spans="1:11" s="9" customFormat="1" ht="15" customHeight="1" x14ac:dyDescent="0.2">
      <c r="A130" s="5"/>
      <c r="G130" s="10"/>
      <c r="H130" s="8"/>
      <c r="I130" s="8"/>
      <c r="J130" s="8"/>
      <c r="K130" s="8"/>
    </row>
    <row r="131" spans="1:11" s="9" customFormat="1" ht="90" x14ac:dyDescent="0.2">
      <c r="A131" s="5" t="s">
        <v>251</v>
      </c>
      <c r="B131" s="13" t="s">
        <v>252</v>
      </c>
      <c r="C131" s="13" t="s">
        <v>253</v>
      </c>
      <c r="D131" s="13" t="s">
        <v>254</v>
      </c>
      <c r="E131" s="5" t="s">
        <v>329</v>
      </c>
      <c r="F131" s="13" t="s">
        <v>255</v>
      </c>
      <c r="G131" s="14">
        <v>31.077999999999999</v>
      </c>
      <c r="H131" s="8">
        <f>0.45+4.88</f>
        <v>5.33</v>
      </c>
      <c r="I131" s="8">
        <v>0.1</v>
      </c>
      <c r="J131" s="8">
        <f>H131+I131</f>
        <v>5.43</v>
      </c>
      <c r="K131" s="8">
        <f>(J131/G131)*1000</f>
        <v>174.72166806100779</v>
      </c>
    </row>
    <row r="132" spans="1:11" s="9" customFormat="1" ht="15" customHeight="1" x14ac:dyDescent="0.2">
      <c r="A132" s="5"/>
      <c r="G132" s="10"/>
      <c r="H132" s="8"/>
      <c r="I132" s="8"/>
      <c r="J132" s="8"/>
      <c r="K132" s="8"/>
    </row>
    <row r="133" spans="1:11" s="9" customFormat="1" ht="112.5" x14ac:dyDescent="0.2">
      <c r="A133" s="5" t="s">
        <v>256</v>
      </c>
      <c r="B133" s="13" t="s">
        <v>258</v>
      </c>
      <c r="C133" s="13" t="s">
        <v>257</v>
      </c>
      <c r="D133" s="13" t="s">
        <v>259</v>
      </c>
      <c r="E133" s="12" t="s">
        <v>260</v>
      </c>
      <c r="F133" s="13" t="s">
        <v>261</v>
      </c>
      <c r="G133" s="14">
        <v>34.177</v>
      </c>
      <c r="H133" s="8">
        <f>3.18+1.11</f>
        <v>4.29</v>
      </c>
      <c r="I133" s="8">
        <f>0.12+0.01</f>
        <v>0.13</v>
      </c>
      <c r="J133" s="8">
        <f>H133+I133</f>
        <v>4.42</v>
      </c>
      <c r="K133" s="8">
        <f>(J133/G133)*1000</f>
        <v>129.32674020540131</v>
      </c>
    </row>
    <row r="134" spans="1:11" s="9" customFormat="1" ht="15" customHeight="1" x14ac:dyDescent="0.2">
      <c r="A134" s="5"/>
      <c r="G134" s="10"/>
      <c r="H134" s="8"/>
      <c r="I134" s="8"/>
      <c r="J134" s="8"/>
      <c r="K134" s="8"/>
    </row>
    <row r="135" spans="1:11" s="9" customFormat="1" ht="123.75" x14ac:dyDescent="0.2">
      <c r="A135" s="5" t="s">
        <v>262</v>
      </c>
      <c r="B135" s="13" t="s">
        <v>263</v>
      </c>
      <c r="C135" s="13" t="s">
        <v>264</v>
      </c>
      <c r="D135" s="5" t="s">
        <v>329</v>
      </c>
      <c r="E135" s="5" t="s">
        <v>329</v>
      </c>
      <c r="F135" s="5" t="s">
        <v>329</v>
      </c>
      <c r="G135" s="10">
        <v>395.32600000000002</v>
      </c>
      <c r="H135" s="8">
        <v>83.78</v>
      </c>
      <c r="I135" s="8">
        <v>0</v>
      </c>
      <c r="J135" s="8">
        <f>H135+I135</f>
        <v>83.78</v>
      </c>
      <c r="K135" s="8">
        <f>(J135/G135)*1000</f>
        <v>211.92635951088468</v>
      </c>
    </row>
    <row r="136" spans="1:11" s="9" customFormat="1" ht="15" customHeight="1" x14ac:dyDescent="0.2">
      <c r="A136" s="5"/>
      <c r="G136" s="10"/>
      <c r="H136" s="8"/>
      <c r="I136" s="8"/>
      <c r="J136" s="8"/>
      <c r="K136" s="8"/>
    </row>
    <row r="137" spans="1:11" s="9" customFormat="1" ht="123.75" x14ac:dyDescent="0.2">
      <c r="A137" s="5" t="s">
        <v>265</v>
      </c>
      <c r="B137" s="13" t="s">
        <v>266</v>
      </c>
      <c r="C137" s="13" t="s">
        <v>268</v>
      </c>
      <c r="D137" s="5" t="s">
        <v>329</v>
      </c>
      <c r="E137" s="13" t="s">
        <v>267</v>
      </c>
      <c r="F137" s="13" t="s">
        <v>337</v>
      </c>
      <c r="G137" s="14">
        <v>41.058</v>
      </c>
      <c r="H137" s="8">
        <v>4.1399999999999997</v>
      </c>
      <c r="I137" s="8">
        <f>0.03+0.18</f>
        <v>0.21</v>
      </c>
      <c r="J137" s="8">
        <f>H137+I137</f>
        <v>4.3499999999999996</v>
      </c>
      <c r="K137" s="8">
        <f>(J137/G137)*1000</f>
        <v>105.94768376443079</v>
      </c>
    </row>
    <row r="138" spans="1:11" s="9" customFormat="1" ht="15" customHeight="1" x14ac:dyDescent="0.2">
      <c r="A138" s="5"/>
      <c r="G138" s="10"/>
      <c r="H138" s="8"/>
      <c r="I138" s="8"/>
      <c r="J138" s="8"/>
      <c r="K138" s="8"/>
    </row>
    <row r="139" spans="1:11" s="9" customFormat="1" ht="112.5" x14ac:dyDescent="0.2">
      <c r="A139" s="5" t="s">
        <v>269</v>
      </c>
      <c r="B139" s="13" t="s">
        <v>270</v>
      </c>
      <c r="C139" s="13" t="s">
        <v>273</v>
      </c>
      <c r="D139" s="13" t="s">
        <v>271</v>
      </c>
      <c r="E139" s="5" t="s">
        <v>329</v>
      </c>
      <c r="F139" s="13" t="s">
        <v>272</v>
      </c>
      <c r="G139" s="14">
        <v>42.43</v>
      </c>
      <c r="H139" s="8">
        <f>5.7+0.34</f>
        <v>6.04</v>
      </c>
      <c r="I139" s="8">
        <v>0.04</v>
      </c>
      <c r="J139" s="8">
        <f>H139+I139</f>
        <v>6.08</v>
      </c>
      <c r="K139" s="8">
        <f>(J139/G139)*1000</f>
        <v>143.2948385576243</v>
      </c>
    </row>
    <row r="140" spans="1:11" s="9" customFormat="1" ht="15" customHeight="1" x14ac:dyDescent="0.2">
      <c r="A140" s="5"/>
      <c r="G140" s="10"/>
      <c r="H140" s="8"/>
      <c r="I140" s="8"/>
      <c r="J140" s="8"/>
      <c r="K140" s="8"/>
    </row>
    <row r="141" spans="1:11" s="9" customFormat="1" ht="45" x14ac:dyDescent="0.2">
      <c r="A141" s="5" t="s">
        <v>274</v>
      </c>
      <c r="B141" s="13" t="s">
        <v>275</v>
      </c>
      <c r="D141" s="13" t="s">
        <v>85</v>
      </c>
      <c r="E141" s="5" t="s">
        <v>329</v>
      </c>
      <c r="F141" s="5" t="s">
        <v>329</v>
      </c>
      <c r="G141" s="10">
        <v>23.274000000000001</v>
      </c>
      <c r="H141" s="8">
        <v>4.16</v>
      </c>
      <c r="I141" s="8">
        <v>0</v>
      </c>
      <c r="J141" s="8">
        <f>H141+I141</f>
        <v>4.16</v>
      </c>
      <c r="K141" s="8">
        <f>(J141/G141)*1000</f>
        <v>178.74022514393744</v>
      </c>
    </row>
    <row r="142" spans="1:11" s="9" customFormat="1" ht="15" customHeight="1" x14ac:dyDescent="0.2">
      <c r="A142" s="5"/>
      <c r="G142" s="10"/>
      <c r="H142" s="8"/>
      <c r="I142" s="8"/>
      <c r="J142" s="8"/>
      <c r="K142" s="8"/>
    </row>
    <row r="143" spans="1:11" s="9" customFormat="1" ht="56.25" x14ac:dyDescent="0.2">
      <c r="A143" s="5" t="s">
        <v>276</v>
      </c>
      <c r="B143" s="13" t="s">
        <v>277</v>
      </c>
      <c r="C143" s="13" t="s">
        <v>278</v>
      </c>
      <c r="D143" s="5" t="s">
        <v>329</v>
      </c>
      <c r="E143" s="5" t="s">
        <v>329</v>
      </c>
      <c r="F143" s="5" t="s">
        <v>329</v>
      </c>
      <c r="G143" s="10">
        <v>74.066000000000003</v>
      </c>
      <c r="H143" s="8">
        <v>17.04</v>
      </c>
      <c r="I143" s="8">
        <v>0</v>
      </c>
      <c r="J143" s="8">
        <f>H143+I143</f>
        <v>17.04</v>
      </c>
      <c r="K143" s="8">
        <f>(J143/G143)*1000</f>
        <v>230.06507709340315</v>
      </c>
    </row>
    <row r="144" spans="1:11" s="9" customFormat="1" ht="15" customHeight="1" x14ac:dyDescent="0.2">
      <c r="A144" s="5"/>
      <c r="G144" s="10"/>
      <c r="H144" s="8"/>
      <c r="I144" s="8"/>
      <c r="J144" s="8"/>
      <c r="K144" s="8"/>
    </row>
    <row r="145" spans="1:11" s="9" customFormat="1" ht="45" x14ac:dyDescent="0.2">
      <c r="A145" s="5" t="s">
        <v>279</v>
      </c>
      <c r="B145" s="13" t="s">
        <v>280</v>
      </c>
      <c r="C145" s="13" t="s">
        <v>278</v>
      </c>
      <c r="D145" s="5" t="s">
        <v>329</v>
      </c>
      <c r="E145" s="5" t="s">
        <v>329</v>
      </c>
      <c r="F145" s="5" t="s">
        <v>329</v>
      </c>
      <c r="G145" s="10">
        <v>89.608999999999995</v>
      </c>
      <c r="H145" s="8">
        <v>22.16</v>
      </c>
      <c r="I145" s="8">
        <v>0</v>
      </c>
      <c r="J145" s="8">
        <f>H145+I145</f>
        <v>22.16</v>
      </c>
      <c r="K145" s="8">
        <f>(J145/G145)*1000</f>
        <v>247.29658851231463</v>
      </c>
    </row>
    <row r="146" spans="1:11" s="9" customFormat="1" ht="15" customHeight="1" x14ac:dyDescent="0.2">
      <c r="A146" s="5"/>
      <c r="G146" s="10"/>
      <c r="H146" s="8"/>
      <c r="I146" s="8"/>
      <c r="J146" s="8"/>
      <c r="K146" s="8"/>
    </row>
    <row r="147" spans="1:11" s="9" customFormat="1" ht="56.25" x14ac:dyDescent="0.2">
      <c r="A147" s="5" t="s">
        <v>281</v>
      </c>
      <c r="B147" s="13" t="s">
        <v>282</v>
      </c>
      <c r="C147" s="9" t="s">
        <v>283</v>
      </c>
      <c r="D147" s="5" t="s">
        <v>329</v>
      </c>
      <c r="E147" s="5" t="s">
        <v>329</v>
      </c>
      <c r="F147" s="5" t="s">
        <v>329</v>
      </c>
      <c r="G147" s="10">
        <v>74.841999999999999</v>
      </c>
      <c r="H147" s="8">
        <v>17.41</v>
      </c>
      <c r="I147" s="8">
        <v>0</v>
      </c>
      <c r="J147" s="8">
        <f>H147+I147</f>
        <v>17.41</v>
      </c>
      <c r="K147" s="8">
        <f>(J147/G147)*1000</f>
        <v>232.62339328184709</v>
      </c>
    </row>
    <row r="148" spans="1:11" s="9" customFormat="1" ht="15" customHeight="1" x14ac:dyDescent="0.2">
      <c r="A148" s="5"/>
      <c r="G148" s="10"/>
      <c r="H148" s="8"/>
      <c r="I148" s="8"/>
      <c r="J148" s="8"/>
      <c r="K148" s="8"/>
    </row>
    <row r="149" spans="1:11" s="9" customFormat="1" ht="157.5" x14ac:dyDescent="0.2">
      <c r="A149" s="5" t="s">
        <v>284</v>
      </c>
      <c r="B149" s="13" t="s">
        <v>285</v>
      </c>
      <c r="C149" s="13" t="s">
        <v>286</v>
      </c>
      <c r="D149" s="5" t="s">
        <v>329</v>
      </c>
      <c r="E149" s="13" t="s">
        <v>287</v>
      </c>
      <c r="F149" s="13" t="s">
        <v>288</v>
      </c>
      <c r="G149" s="14">
        <v>33.043999999999997</v>
      </c>
      <c r="H149" s="8">
        <v>3.8</v>
      </c>
      <c r="I149" s="8">
        <f>0.12+0.02</f>
        <v>0.13999999999999999</v>
      </c>
      <c r="J149" s="8">
        <f>H149+I149</f>
        <v>3.94</v>
      </c>
      <c r="K149" s="8">
        <f>(J149/G149)*1000</f>
        <v>119.23495944800872</v>
      </c>
    </row>
    <row r="150" spans="1:11" s="9" customFormat="1" ht="15" customHeight="1" x14ac:dyDescent="0.2">
      <c r="A150" s="5"/>
      <c r="G150" s="10"/>
      <c r="H150" s="8"/>
      <c r="I150" s="8"/>
      <c r="J150" s="8"/>
      <c r="K150" s="8"/>
    </row>
    <row r="151" spans="1:11" s="9" customFormat="1" ht="67.5" x14ac:dyDescent="0.2">
      <c r="A151" s="5" t="s">
        <v>289</v>
      </c>
      <c r="B151" s="13" t="s">
        <v>290</v>
      </c>
      <c r="C151" s="13" t="s">
        <v>291</v>
      </c>
      <c r="D151" s="13" t="s">
        <v>205</v>
      </c>
      <c r="E151" s="5" t="s">
        <v>329</v>
      </c>
      <c r="F151" s="5" t="s">
        <v>329</v>
      </c>
      <c r="G151" s="10">
        <v>39.951000000000001</v>
      </c>
      <c r="H151" s="8">
        <f>9.34+0.19</f>
        <v>9.5299999999999994</v>
      </c>
      <c r="I151" s="8">
        <v>0</v>
      </c>
      <c r="J151" s="8">
        <f>H151+I151</f>
        <v>9.5299999999999994</v>
      </c>
      <c r="K151" s="8">
        <f>(J151/G151)*1000</f>
        <v>238.54221421241019</v>
      </c>
    </row>
    <row r="152" spans="1:11" s="9" customFormat="1" ht="15" customHeight="1" x14ac:dyDescent="0.2">
      <c r="A152" s="5"/>
      <c r="G152" s="10"/>
      <c r="H152" s="8"/>
      <c r="I152" s="8"/>
      <c r="J152" s="8"/>
      <c r="K152" s="8"/>
    </row>
    <row r="153" spans="1:11" s="9" customFormat="1" ht="112.5" x14ac:dyDescent="0.2">
      <c r="A153" s="5" t="s">
        <v>292</v>
      </c>
      <c r="B153" s="13" t="s">
        <v>293</v>
      </c>
      <c r="C153" s="13" t="s">
        <v>294</v>
      </c>
      <c r="D153" s="13" t="s">
        <v>295</v>
      </c>
      <c r="E153" s="5" t="s">
        <v>329</v>
      </c>
      <c r="F153" s="5" t="s">
        <v>329</v>
      </c>
      <c r="G153" s="10">
        <v>59.661999999999999</v>
      </c>
      <c r="H153" s="8">
        <f>10.75+2.94</f>
        <v>13.69</v>
      </c>
      <c r="I153" s="8">
        <v>0</v>
      </c>
      <c r="J153" s="8">
        <f>H153+I153</f>
        <v>13.69</v>
      </c>
      <c r="K153" s="8">
        <f>(J153/G153)*1000</f>
        <v>229.45928731856122</v>
      </c>
    </row>
    <row r="154" spans="1:11" s="9" customFormat="1" ht="15" customHeight="1" x14ac:dyDescent="0.2">
      <c r="A154" s="5"/>
      <c r="G154" s="10"/>
      <c r="H154" s="8"/>
      <c r="I154" s="8"/>
      <c r="J154" s="8"/>
      <c r="K154" s="8"/>
    </row>
    <row r="155" spans="1:11" s="9" customFormat="1" ht="45" x14ac:dyDescent="0.2">
      <c r="A155" s="5" t="s">
        <v>296</v>
      </c>
      <c r="B155" s="13" t="s">
        <v>297</v>
      </c>
      <c r="C155" s="13" t="s">
        <v>99</v>
      </c>
      <c r="D155" s="5" t="s">
        <v>329</v>
      </c>
      <c r="E155" s="5" t="s">
        <v>329</v>
      </c>
      <c r="F155" s="5" t="s">
        <v>329</v>
      </c>
      <c r="G155" s="10">
        <v>9.3010000000000002</v>
      </c>
      <c r="H155" s="8">
        <v>1.78</v>
      </c>
      <c r="I155" s="8">
        <v>0</v>
      </c>
      <c r="J155" s="8">
        <f>H155+I155</f>
        <v>1.78</v>
      </c>
      <c r="K155" s="8">
        <f>(J155/G155)*1000</f>
        <v>191.37727126115473</v>
      </c>
    </row>
    <row r="156" spans="1:11" s="9" customFormat="1" ht="15" customHeight="1" x14ac:dyDescent="0.2">
      <c r="A156" s="5"/>
      <c r="G156" s="10"/>
      <c r="H156" s="8"/>
      <c r="I156" s="8"/>
      <c r="J156" s="8"/>
      <c r="K156" s="8"/>
    </row>
    <row r="157" spans="1:11" s="9" customFormat="1" ht="78.75" x14ac:dyDescent="0.2">
      <c r="A157" s="5" t="s">
        <v>298</v>
      </c>
      <c r="B157" s="13" t="s">
        <v>299</v>
      </c>
      <c r="C157" s="13" t="s">
        <v>301</v>
      </c>
      <c r="D157" s="13" t="s">
        <v>300</v>
      </c>
      <c r="E157" s="13" t="s">
        <v>302</v>
      </c>
      <c r="F157" s="9" t="s">
        <v>303</v>
      </c>
      <c r="G157" s="10">
        <v>26.073</v>
      </c>
      <c r="H157" s="8">
        <f>2.13+0.38</f>
        <v>2.5099999999999998</v>
      </c>
      <c r="I157" s="8">
        <f>0.2+0.01</f>
        <v>0.21000000000000002</v>
      </c>
      <c r="J157" s="8">
        <f>H157+I157</f>
        <v>2.7199999999999998</v>
      </c>
      <c r="K157" s="8">
        <f>(J157/G157)*1000</f>
        <v>104.32247919303494</v>
      </c>
    </row>
    <row r="158" spans="1:11" s="9" customFormat="1" ht="15" customHeight="1" x14ac:dyDescent="0.2">
      <c r="A158" s="5"/>
      <c r="G158" s="10"/>
      <c r="H158" s="8"/>
      <c r="I158" s="8"/>
      <c r="J158" s="8"/>
      <c r="K158" s="8"/>
    </row>
    <row r="159" spans="1:11" s="9" customFormat="1" ht="78.75" x14ac:dyDescent="0.2">
      <c r="A159" s="5" t="s">
        <v>304</v>
      </c>
      <c r="B159" s="13" t="s">
        <v>305</v>
      </c>
      <c r="C159" s="13" t="s">
        <v>306</v>
      </c>
      <c r="D159" s="13" t="s">
        <v>307</v>
      </c>
      <c r="E159" s="13" t="s">
        <v>308</v>
      </c>
      <c r="F159" s="13" t="s">
        <v>309</v>
      </c>
      <c r="G159" s="14">
        <v>37.941000000000003</v>
      </c>
      <c r="H159" s="8">
        <f>3.61+1.13</f>
        <v>4.74</v>
      </c>
      <c r="I159" s="8">
        <f>0.39+0.57</f>
        <v>0.96</v>
      </c>
      <c r="J159" s="8">
        <f>H159+I159</f>
        <v>5.7</v>
      </c>
      <c r="K159" s="8">
        <f>(J159/G159)*1000</f>
        <v>150.23325689886929</v>
      </c>
    </row>
    <row r="160" spans="1:11" s="9" customFormat="1" ht="15" customHeight="1" x14ac:dyDescent="0.2">
      <c r="A160" s="5"/>
      <c r="G160" s="10"/>
      <c r="H160" s="8"/>
      <c r="I160" s="8"/>
      <c r="J160" s="8"/>
      <c r="K160" s="8"/>
    </row>
    <row r="161" spans="1:11" s="9" customFormat="1" ht="112.5" x14ac:dyDescent="0.2">
      <c r="A161" s="5" t="s">
        <v>310</v>
      </c>
      <c r="B161" s="13" t="s">
        <v>311</v>
      </c>
      <c r="C161" s="13" t="s">
        <v>313</v>
      </c>
      <c r="D161" s="13" t="s">
        <v>312</v>
      </c>
      <c r="E161" s="13" t="s">
        <v>314</v>
      </c>
      <c r="F161" s="9" t="s">
        <v>315</v>
      </c>
      <c r="G161" s="10">
        <v>42.042999999999999</v>
      </c>
      <c r="H161" s="8">
        <f>1.72+2.23</f>
        <v>3.95</v>
      </c>
      <c r="I161" s="8">
        <f>0.14+0.01</f>
        <v>0.15000000000000002</v>
      </c>
      <c r="J161" s="8">
        <f>H161+I161</f>
        <v>4.1000000000000005</v>
      </c>
      <c r="K161" s="8">
        <f>(J161/G161)*1000</f>
        <v>97.519206526651303</v>
      </c>
    </row>
    <row r="162" spans="1:11" s="9" customFormat="1" ht="15" customHeight="1" x14ac:dyDescent="0.2">
      <c r="A162" s="5"/>
      <c r="H162" s="5"/>
      <c r="I162" s="5"/>
      <c r="K162" s="8"/>
    </row>
    <row r="163" spans="1:11" s="9" customFormat="1" x14ac:dyDescent="0.2"/>
  </sheetData>
  <sortState ref="B159:C207">
    <sortCondition ref="B159"/>
  </sortState>
  <mergeCells count="9">
    <mergeCell ref="K4:K5"/>
    <mergeCell ref="A1:J1"/>
    <mergeCell ref="A4:A5"/>
    <mergeCell ref="H4:J4"/>
    <mergeCell ref="C4:D4"/>
    <mergeCell ref="E4:F4"/>
    <mergeCell ref="B4:B5"/>
    <mergeCell ref="G4:G5"/>
    <mergeCell ref="A2:K2"/>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U.S.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Wanda L Molina</dc:creator>
  <cp:lastModifiedBy>Wanda L Molina</cp:lastModifiedBy>
  <cp:lastPrinted>2013-08-16T18:09:35Z</cp:lastPrinted>
  <dcterms:created xsi:type="dcterms:W3CDTF">2013-06-04T17:35:21Z</dcterms:created>
  <dcterms:modified xsi:type="dcterms:W3CDTF">2014-08-12T12:33:44Z</dcterms:modified>
</cp:coreProperties>
</file>